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Create Journal Entry Lines/"/>
    </mc:Choice>
  </mc:AlternateContent>
  <xr:revisionPtr revIDLastSave="596" documentId="8_{FA18AF8B-E571-430A-98DE-A436DAAC0DD6}" xr6:coauthVersionLast="47" xr6:coauthVersionMax="47" xr10:uidLastSave="{4E941C8F-3FE1-45D3-A02F-1F6C4447B475}"/>
  <bookViews>
    <workbookView xWindow="-98" yWindow="-98" windowWidth="21795" windowHeight="13875" tabRatio="819" firstSheet="3" activeTab="6" xr2:uid="{67242D00-3169-4497-AD08-01D5D8FB04D4}"/>
  </bookViews>
  <sheets>
    <sheet name="PPA Period End Dates" sheetId="3" r:id="rId1"/>
    <sheet name="PPA Transaction List" sheetId="2" r:id="rId2"/>
    <sheet name="PPA Rec" sheetId="22" r:id="rId3"/>
    <sheet name="Amortization Lines" sheetId="4" r:id="rId4"/>
    <sheet name="All PPA Transactions" sheetId="20" r:id="rId5"/>
    <sheet name="All Amortization Lines" sheetId="21" r:id="rId6"/>
    <sheet name="JE Period End Dates" sheetId="11" r:id="rId7"/>
    <sheet name="JE Mapping" sheetId="10" r:id="rId8"/>
    <sheet name="JE Data Source" sheetId="9" r:id="rId9"/>
    <sheet name="JE Output" sheetId="8" r:id="rId10"/>
  </sheets>
  <definedNames>
    <definedName name="_xlnm._FilterDatabase" localSheetId="5" hidden="1">'All Amortization Lines'!$A$1:$X$366</definedName>
    <definedName name="_xlnm._FilterDatabase" localSheetId="3" hidden="1">'Amortization Lines'!$A$1:$X$367</definedName>
    <definedName name="JE_Beg_End_Month" localSheetId="6">OFFSET('JE Period End Dates'!$C$2,0,0,COUNTA('JE Period End Dates'!$C$2:$C$5000),1)</definedName>
    <definedName name="PPA_Period_End_Dates">OFFSET('PPA Period End Dates'!$C$2,0,0,MAX(COUNTA('PPA Period End Dates'!$C$2:$C$1078),1),1)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8" l="1"/>
  <c r="Q5" i="8"/>
  <c r="Q4" i="8"/>
  <c r="Q3" i="8"/>
  <c r="P6" i="8"/>
  <c r="P5" i="8"/>
  <c r="P4" i="8"/>
  <c r="P3" i="8"/>
  <c r="Z3" i="9"/>
  <c r="Z4" i="9"/>
  <c r="Z5" i="9"/>
  <c r="Z6" i="9"/>
  <c r="Z7" i="9"/>
  <c r="Z8" i="9"/>
  <c r="Z9" i="9"/>
  <c r="Z10" i="9"/>
  <c r="Z11" i="9"/>
  <c r="Z2" i="9"/>
  <c r="Y3" i="9"/>
  <c r="Y4" i="9"/>
  <c r="Y5" i="9"/>
  <c r="Y6" i="9"/>
  <c r="Y7" i="9"/>
  <c r="Y8" i="9"/>
  <c r="Y9" i="9"/>
  <c r="Y10" i="9"/>
  <c r="Y11" i="9"/>
  <c r="Y2" i="9"/>
  <c r="O3" i="2"/>
  <c r="P3" i="2" s="1"/>
  <c r="O4" i="2"/>
  <c r="P4" i="2"/>
  <c r="O5" i="2"/>
  <c r="P5" i="2"/>
  <c r="O6" i="2"/>
  <c r="P6" i="2"/>
  <c r="O7" i="2"/>
  <c r="P7" i="2"/>
  <c r="O8" i="2"/>
  <c r="P8" i="2"/>
  <c r="O9" i="2"/>
  <c r="P9" i="2" s="1"/>
  <c r="O10" i="2"/>
  <c r="P10" i="2"/>
  <c r="O11" i="2"/>
  <c r="P11" i="2"/>
  <c r="P2" i="2"/>
  <c r="O2" i="2"/>
  <c r="B19" i="22"/>
  <c r="C19" i="22"/>
  <c r="D19" i="22"/>
  <c r="E19" i="22"/>
  <c r="F19" i="22"/>
  <c r="I19" i="22"/>
  <c r="J19" i="22"/>
  <c r="B20" i="22"/>
  <c r="C20" i="22"/>
  <c r="D20" i="22"/>
  <c r="E20" i="22"/>
  <c r="F20" i="22"/>
  <c r="I20" i="22"/>
  <c r="J20" i="22"/>
  <c r="B21" i="22"/>
  <c r="C21" i="22"/>
  <c r="D21" i="22"/>
  <c r="E21" i="22"/>
  <c r="F21" i="22"/>
  <c r="I21" i="22"/>
  <c r="J21" i="22"/>
  <c r="B22" i="22"/>
  <c r="C22" i="22"/>
  <c r="D22" i="22"/>
  <c r="E22" i="22"/>
  <c r="F22" i="22"/>
  <c r="I22" i="22"/>
  <c r="J22" i="22"/>
  <c r="B23" i="22"/>
  <c r="C23" i="22"/>
  <c r="D23" i="22"/>
  <c r="E23" i="22"/>
  <c r="F23" i="22"/>
  <c r="I23" i="22"/>
  <c r="J23" i="22"/>
  <c r="B24" i="22"/>
  <c r="C24" i="22"/>
  <c r="D24" i="22"/>
  <c r="E24" i="22"/>
  <c r="F24" i="22"/>
  <c r="I24" i="22"/>
  <c r="J24" i="22"/>
  <c r="B25" i="22"/>
  <c r="C25" i="22"/>
  <c r="D25" i="22"/>
  <c r="E25" i="22"/>
  <c r="F25" i="22"/>
  <c r="I25" i="22"/>
  <c r="J25" i="22"/>
  <c r="B26" i="22"/>
  <c r="C26" i="22"/>
  <c r="D26" i="22"/>
  <c r="E26" i="22"/>
  <c r="F26" i="22"/>
  <c r="I26" i="22"/>
  <c r="J26" i="22"/>
  <c r="B27" i="22"/>
  <c r="C27" i="22"/>
  <c r="D27" i="22"/>
  <c r="E27" i="22"/>
  <c r="F27" i="22"/>
  <c r="I27" i="22"/>
  <c r="J27" i="22"/>
  <c r="B28" i="22"/>
  <c r="C28" i="22"/>
  <c r="D28" i="22"/>
  <c r="E28" i="22"/>
  <c r="F28" i="22"/>
  <c r="I28" i="22"/>
  <c r="J28" i="22"/>
  <c r="B29" i="22"/>
  <c r="C29" i="22"/>
  <c r="D29" i="22"/>
  <c r="E29" i="22"/>
  <c r="F29" i="22"/>
  <c r="I29" i="22"/>
  <c r="J29" i="22"/>
  <c r="B30" i="22"/>
  <c r="C30" i="22"/>
  <c r="D30" i="22"/>
  <c r="E30" i="22"/>
  <c r="F30" i="22"/>
  <c r="I30" i="22"/>
  <c r="J30" i="22"/>
  <c r="B31" i="22"/>
  <c r="C31" i="22"/>
  <c r="D31" i="22"/>
  <c r="E31" i="22"/>
  <c r="F31" i="22"/>
  <c r="I31" i="22"/>
  <c r="J31" i="22"/>
  <c r="B32" i="22"/>
  <c r="C32" i="22"/>
  <c r="D32" i="22"/>
  <c r="E32" i="22"/>
  <c r="F32" i="22"/>
  <c r="I32" i="22"/>
  <c r="J32" i="22"/>
  <c r="B33" i="22"/>
  <c r="C33" i="22"/>
  <c r="D33" i="22"/>
  <c r="E33" i="22"/>
  <c r="F33" i="22"/>
  <c r="I33" i="22"/>
  <c r="J33" i="22"/>
  <c r="B34" i="22"/>
  <c r="C34" i="22"/>
  <c r="D34" i="22"/>
  <c r="E34" i="22"/>
  <c r="F34" i="22"/>
  <c r="I34" i="22"/>
  <c r="J34" i="22"/>
  <c r="B35" i="22"/>
  <c r="C35" i="22"/>
  <c r="D35" i="22"/>
  <c r="E35" i="22"/>
  <c r="F35" i="22"/>
  <c r="I35" i="22"/>
  <c r="J35" i="22"/>
  <c r="B36" i="22"/>
  <c r="C36" i="22"/>
  <c r="D36" i="22"/>
  <c r="E36" i="22"/>
  <c r="F36" i="22"/>
  <c r="I36" i="22"/>
  <c r="J36" i="22"/>
  <c r="B37" i="22"/>
  <c r="C37" i="22"/>
  <c r="D37" i="22"/>
  <c r="E37" i="22"/>
  <c r="F37" i="22"/>
  <c r="I37" i="22"/>
  <c r="J37" i="22"/>
  <c r="B38" i="22"/>
  <c r="C38" i="22"/>
  <c r="D38" i="22"/>
  <c r="E38" i="22"/>
  <c r="F38" i="22"/>
  <c r="I38" i="22"/>
  <c r="J38" i="22"/>
  <c r="B39" i="22"/>
  <c r="C39" i="22"/>
  <c r="D39" i="22"/>
  <c r="E39" i="22"/>
  <c r="F39" i="22"/>
  <c r="I39" i="22"/>
  <c r="J39" i="22"/>
  <c r="B40" i="22"/>
  <c r="C40" i="22"/>
  <c r="D40" i="22"/>
  <c r="E40" i="22"/>
  <c r="F40" i="22"/>
  <c r="I40" i="22"/>
  <c r="J40" i="22"/>
  <c r="B41" i="22"/>
  <c r="C41" i="22"/>
  <c r="D41" i="22"/>
  <c r="E41" i="22"/>
  <c r="F41" i="22"/>
  <c r="I41" i="22"/>
  <c r="J41" i="22"/>
  <c r="B42" i="22"/>
  <c r="C42" i="22"/>
  <c r="D42" i="22"/>
  <c r="E42" i="22"/>
  <c r="F42" i="22"/>
  <c r="I42" i="22"/>
  <c r="J42" i="22"/>
  <c r="B43" i="22"/>
  <c r="C43" i="22"/>
  <c r="D43" i="22"/>
  <c r="E43" i="22"/>
  <c r="F43" i="22"/>
  <c r="I43" i="22"/>
  <c r="J43" i="22"/>
  <c r="B44" i="22"/>
  <c r="C44" i="22"/>
  <c r="D44" i="22"/>
  <c r="E44" i="22"/>
  <c r="F44" i="22"/>
  <c r="I44" i="22"/>
  <c r="J44" i="22"/>
  <c r="B45" i="22"/>
  <c r="C45" i="22"/>
  <c r="D45" i="22"/>
  <c r="E45" i="22"/>
  <c r="F45" i="22"/>
  <c r="I45" i="22"/>
  <c r="J45" i="22"/>
  <c r="B46" i="22"/>
  <c r="C46" i="22"/>
  <c r="D46" i="22"/>
  <c r="E46" i="22"/>
  <c r="F46" i="22"/>
  <c r="I46" i="22"/>
  <c r="J46" i="22"/>
  <c r="B47" i="22"/>
  <c r="C47" i="22"/>
  <c r="D47" i="22"/>
  <c r="E47" i="22"/>
  <c r="F47" i="22"/>
  <c r="I47" i="22"/>
  <c r="J47" i="22"/>
  <c r="B48" i="22"/>
  <c r="C48" i="22"/>
  <c r="D48" i="22"/>
  <c r="E48" i="22"/>
  <c r="F48" i="22"/>
  <c r="I48" i="22"/>
  <c r="J48" i="22"/>
  <c r="B49" i="22"/>
  <c r="C49" i="22"/>
  <c r="D49" i="22"/>
  <c r="E49" i="22"/>
  <c r="F49" i="22"/>
  <c r="I49" i="22"/>
  <c r="J49" i="22"/>
  <c r="B50" i="22"/>
  <c r="C50" i="22"/>
  <c r="D50" i="22"/>
  <c r="E50" i="22"/>
  <c r="F50" i="22"/>
  <c r="I50" i="22"/>
  <c r="J50" i="22"/>
  <c r="B51" i="22"/>
  <c r="C51" i="22"/>
  <c r="D51" i="22"/>
  <c r="E51" i="22"/>
  <c r="F51" i="22"/>
  <c r="I51" i="22"/>
  <c r="J51" i="22"/>
  <c r="B52" i="22"/>
  <c r="C52" i="22"/>
  <c r="D52" i="22"/>
  <c r="E52" i="22"/>
  <c r="F52" i="22"/>
  <c r="I52" i="22"/>
  <c r="J52" i="22"/>
  <c r="B53" i="22"/>
  <c r="C53" i="22"/>
  <c r="D53" i="22"/>
  <c r="E53" i="22"/>
  <c r="F53" i="22"/>
  <c r="I53" i="22"/>
  <c r="J53" i="22"/>
  <c r="B54" i="22"/>
  <c r="C54" i="22"/>
  <c r="D54" i="22"/>
  <c r="E54" i="22"/>
  <c r="F54" i="22"/>
  <c r="I54" i="22"/>
  <c r="J54" i="22"/>
  <c r="B55" i="22"/>
  <c r="C55" i="22"/>
  <c r="D55" i="22"/>
  <c r="E55" i="22"/>
  <c r="F55" i="22"/>
  <c r="I55" i="22"/>
  <c r="J55" i="22"/>
  <c r="B56" i="22"/>
  <c r="C56" i="22"/>
  <c r="D56" i="22"/>
  <c r="E56" i="22"/>
  <c r="F56" i="22"/>
  <c r="I56" i="22"/>
  <c r="J56" i="22"/>
  <c r="B57" i="22"/>
  <c r="C57" i="22"/>
  <c r="D57" i="22"/>
  <c r="E57" i="22"/>
  <c r="F57" i="22"/>
  <c r="I57" i="22"/>
  <c r="J57" i="22"/>
  <c r="B58" i="22"/>
  <c r="C58" i="22"/>
  <c r="D58" i="22"/>
  <c r="E58" i="22"/>
  <c r="F58" i="22"/>
  <c r="I58" i="22"/>
  <c r="J58" i="22"/>
  <c r="B59" i="22"/>
  <c r="C59" i="22"/>
  <c r="D59" i="22"/>
  <c r="E59" i="22"/>
  <c r="F59" i="22"/>
  <c r="I59" i="22"/>
  <c r="J59" i="22"/>
  <c r="B60" i="22"/>
  <c r="C60" i="22"/>
  <c r="D60" i="22"/>
  <c r="E60" i="22"/>
  <c r="F60" i="22"/>
  <c r="I60" i="22"/>
  <c r="J60" i="22"/>
  <c r="B61" i="22"/>
  <c r="C61" i="22"/>
  <c r="D61" i="22"/>
  <c r="E61" i="22"/>
  <c r="F61" i="22"/>
  <c r="I61" i="22"/>
  <c r="J61" i="22"/>
  <c r="B62" i="22"/>
  <c r="C62" i="22"/>
  <c r="D62" i="22"/>
  <c r="E62" i="22"/>
  <c r="F62" i="22"/>
  <c r="I62" i="22"/>
  <c r="J62" i="22"/>
  <c r="B63" i="22"/>
  <c r="C63" i="22"/>
  <c r="D63" i="22"/>
  <c r="E63" i="22"/>
  <c r="F63" i="22"/>
  <c r="I63" i="22"/>
  <c r="J63" i="22"/>
  <c r="B64" i="22"/>
  <c r="C64" i="22"/>
  <c r="D64" i="22"/>
  <c r="E64" i="22"/>
  <c r="F64" i="22"/>
  <c r="I64" i="22"/>
  <c r="J64" i="22"/>
  <c r="B65" i="22"/>
  <c r="C65" i="22"/>
  <c r="D65" i="22"/>
  <c r="E65" i="22"/>
  <c r="F65" i="22"/>
  <c r="I65" i="22"/>
  <c r="J65" i="22"/>
  <c r="B66" i="22"/>
  <c r="C66" i="22"/>
  <c r="D66" i="22"/>
  <c r="E66" i="22"/>
  <c r="F66" i="22"/>
  <c r="I66" i="22"/>
  <c r="J66" i="22"/>
  <c r="B67" i="22"/>
  <c r="C67" i="22"/>
  <c r="D67" i="22"/>
  <c r="E67" i="22"/>
  <c r="F67" i="22"/>
  <c r="I67" i="22"/>
  <c r="J67" i="22"/>
  <c r="B68" i="22"/>
  <c r="C68" i="22"/>
  <c r="D68" i="22"/>
  <c r="E68" i="22"/>
  <c r="F68" i="22"/>
  <c r="I68" i="22"/>
  <c r="J68" i="22"/>
  <c r="B69" i="22"/>
  <c r="C69" i="22"/>
  <c r="D69" i="22"/>
  <c r="E69" i="22"/>
  <c r="F69" i="22"/>
  <c r="I69" i="22"/>
  <c r="J69" i="22"/>
  <c r="B70" i="22"/>
  <c r="C70" i="22"/>
  <c r="D70" i="22"/>
  <c r="E70" i="22"/>
  <c r="F70" i="22"/>
  <c r="I70" i="22"/>
  <c r="J70" i="22"/>
  <c r="B71" i="22"/>
  <c r="C71" i="22"/>
  <c r="D71" i="22"/>
  <c r="E71" i="22"/>
  <c r="F71" i="22"/>
  <c r="I71" i="22"/>
  <c r="J71" i="22"/>
  <c r="B72" i="22"/>
  <c r="C72" i="22"/>
  <c r="D72" i="22"/>
  <c r="E72" i="22"/>
  <c r="F72" i="22"/>
  <c r="I72" i="22"/>
  <c r="J72" i="22"/>
  <c r="B73" i="22"/>
  <c r="C73" i="22"/>
  <c r="D73" i="22"/>
  <c r="E73" i="22"/>
  <c r="F73" i="22"/>
  <c r="I73" i="22"/>
  <c r="J73" i="22"/>
  <c r="B74" i="22"/>
  <c r="C74" i="22"/>
  <c r="D74" i="22"/>
  <c r="E74" i="22"/>
  <c r="F74" i="22"/>
  <c r="I74" i="22"/>
  <c r="J74" i="22"/>
  <c r="B75" i="22"/>
  <c r="C75" i="22"/>
  <c r="D75" i="22"/>
  <c r="E75" i="22"/>
  <c r="F75" i="22"/>
  <c r="I75" i="22"/>
  <c r="J75" i="22"/>
  <c r="B76" i="22"/>
  <c r="C76" i="22"/>
  <c r="D76" i="22"/>
  <c r="E76" i="22"/>
  <c r="F76" i="22"/>
  <c r="I76" i="22"/>
  <c r="J76" i="22"/>
  <c r="B77" i="22"/>
  <c r="C77" i="22"/>
  <c r="D77" i="22"/>
  <c r="E77" i="22"/>
  <c r="F77" i="22"/>
  <c r="I77" i="22"/>
  <c r="J77" i="22"/>
  <c r="B78" i="22"/>
  <c r="C78" i="22"/>
  <c r="D78" i="22"/>
  <c r="E78" i="22"/>
  <c r="F78" i="22"/>
  <c r="I78" i="22"/>
  <c r="J78" i="22"/>
  <c r="B79" i="22"/>
  <c r="C79" i="22"/>
  <c r="D79" i="22"/>
  <c r="E79" i="22"/>
  <c r="F79" i="22"/>
  <c r="I79" i="22"/>
  <c r="J79" i="22"/>
  <c r="B80" i="22"/>
  <c r="C80" i="22"/>
  <c r="D80" i="22"/>
  <c r="E80" i="22"/>
  <c r="F80" i="22"/>
  <c r="I80" i="22"/>
  <c r="J80" i="22"/>
  <c r="B81" i="22"/>
  <c r="C81" i="22"/>
  <c r="D81" i="22"/>
  <c r="E81" i="22"/>
  <c r="F81" i="22"/>
  <c r="I81" i="22"/>
  <c r="J81" i="22"/>
  <c r="B82" i="22"/>
  <c r="C82" i="22"/>
  <c r="D82" i="22"/>
  <c r="E82" i="22"/>
  <c r="F82" i="22"/>
  <c r="I82" i="22"/>
  <c r="J82" i="22"/>
  <c r="B83" i="22"/>
  <c r="C83" i="22"/>
  <c r="D83" i="22"/>
  <c r="E83" i="22"/>
  <c r="F83" i="22"/>
  <c r="I83" i="22"/>
  <c r="J83" i="22"/>
  <c r="B84" i="22"/>
  <c r="C84" i="22"/>
  <c r="D84" i="22"/>
  <c r="E84" i="22"/>
  <c r="F84" i="22"/>
  <c r="I84" i="22"/>
  <c r="J84" i="22"/>
  <c r="B85" i="22"/>
  <c r="C85" i="22"/>
  <c r="D85" i="22"/>
  <c r="E85" i="22"/>
  <c r="F85" i="22"/>
  <c r="I85" i="22"/>
  <c r="J85" i="22"/>
  <c r="B86" i="22"/>
  <c r="C86" i="22"/>
  <c r="D86" i="22"/>
  <c r="E86" i="22"/>
  <c r="F86" i="22"/>
  <c r="I86" i="22"/>
  <c r="J86" i="22"/>
  <c r="B87" i="22"/>
  <c r="C87" i="22"/>
  <c r="D87" i="22"/>
  <c r="E87" i="22"/>
  <c r="F87" i="22"/>
  <c r="I87" i="22"/>
  <c r="J87" i="22"/>
  <c r="B88" i="22"/>
  <c r="C88" i="22"/>
  <c r="D88" i="22"/>
  <c r="E88" i="22"/>
  <c r="F88" i="22"/>
  <c r="I88" i="22"/>
  <c r="J88" i="22"/>
  <c r="B89" i="22"/>
  <c r="C89" i="22"/>
  <c r="D89" i="22"/>
  <c r="E89" i="22"/>
  <c r="F89" i="22"/>
  <c r="I89" i="22"/>
  <c r="J89" i="22"/>
  <c r="B90" i="22"/>
  <c r="C90" i="22"/>
  <c r="D90" i="22"/>
  <c r="E90" i="22"/>
  <c r="F90" i="22"/>
  <c r="I90" i="22"/>
  <c r="J90" i="22"/>
  <c r="B91" i="22"/>
  <c r="C91" i="22"/>
  <c r="D91" i="22"/>
  <c r="E91" i="22"/>
  <c r="F91" i="22"/>
  <c r="I91" i="22"/>
  <c r="J91" i="22"/>
  <c r="B92" i="22"/>
  <c r="C92" i="22"/>
  <c r="D92" i="22"/>
  <c r="E92" i="22"/>
  <c r="F92" i="22"/>
  <c r="I92" i="22"/>
  <c r="J92" i="22"/>
  <c r="B93" i="22"/>
  <c r="C93" i="22"/>
  <c r="D93" i="22"/>
  <c r="E93" i="22"/>
  <c r="F93" i="22"/>
  <c r="I93" i="22"/>
  <c r="J93" i="22"/>
  <c r="B94" i="22"/>
  <c r="C94" i="22"/>
  <c r="D94" i="22"/>
  <c r="E94" i="22"/>
  <c r="F94" i="22"/>
  <c r="I94" i="22"/>
  <c r="J94" i="22"/>
  <c r="B95" i="22"/>
  <c r="C95" i="22"/>
  <c r="D95" i="22"/>
  <c r="E95" i="22"/>
  <c r="F95" i="22"/>
  <c r="I95" i="22"/>
  <c r="J95" i="22"/>
  <c r="B96" i="22"/>
  <c r="C96" i="22"/>
  <c r="D96" i="22"/>
  <c r="E96" i="22"/>
  <c r="F96" i="22"/>
  <c r="I96" i="22"/>
  <c r="J96" i="22"/>
  <c r="B97" i="22"/>
  <c r="C97" i="22"/>
  <c r="D97" i="22"/>
  <c r="E97" i="22"/>
  <c r="F97" i="22"/>
  <c r="I97" i="22"/>
  <c r="J97" i="22"/>
  <c r="B98" i="22"/>
  <c r="C98" i="22"/>
  <c r="D98" i="22"/>
  <c r="E98" i="22"/>
  <c r="F98" i="22"/>
  <c r="I98" i="22"/>
  <c r="J98" i="22"/>
  <c r="B99" i="22"/>
  <c r="C99" i="22"/>
  <c r="D99" i="22"/>
  <c r="E99" i="22"/>
  <c r="F99" i="22"/>
  <c r="I99" i="22"/>
  <c r="J99" i="22"/>
  <c r="B100" i="22"/>
  <c r="C100" i="22"/>
  <c r="D100" i="22"/>
  <c r="E100" i="22"/>
  <c r="F100" i="22"/>
  <c r="I100" i="22"/>
  <c r="J100" i="22"/>
  <c r="B101" i="22"/>
  <c r="C101" i="22"/>
  <c r="D101" i="22"/>
  <c r="E101" i="22"/>
  <c r="F101" i="22"/>
  <c r="I101" i="22"/>
  <c r="J101" i="22"/>
  <c r="B102" i="22"/>
  <c r="C102" i="22"/>
  <c r="D102" i="22"/>
  <c r="E102" i="22"/>
  <c r="F102" i="22"/>
  <c r="I102" i="22"/>
  <c r="J102" i="22"/>
  <c r="B103" i="22"/>
  <c r="C103" i="22"/>
  <c r="D103" i="22"/>
  <c r="E103" i="22"/>
  <c r="F103" i="22"/>
  <c r="I103" i="22"/>
  <c r="J103" i="22"/>
  <c r="B104" i="22"/>
  <c r="C104" i="22"/>
  <c r="D104" i="22"/>
  <c r="E104" i="22"/>
  <c r="F104" i="22"/>
  <c r="I104" i="22"/>
  <c r="J104" i="22"/>
  <c r="B105" i="22"/>
  <c r="C105" i="22"/>
  <c r="D105" i="22"/>
  <c r="E105" i="22"/>
  <c r="F105" i="22"/>
  <c r="I105" i="22"/>
  <c r="J105" i="22"/>
  <c r="B106" i="22"/>
  <c r="C106" i="22"/>
  <c r="D106" i="22"/>
  <c r="E106" i="22"/>
  <c r="F106" i="22"/>
  <c r="I106" i="22"/>
  <c r="J106" i="22"/>
  <c r="B107" i="22"/>
  <c r="C107" i="22"/>
  <c r="D107" i="22"/>
  <c r="E107" i="22"/>
  <c r="F107" i="22"/>
  <c r="I107" i="22"/>
  <c r="J107" i="22"/>
  <c r="B108" i="22"/>
  <c r="C108" i="22"/>
  <c r="D108" i="22"/>
  <c r="E108" i="22"/>
  <c r="F108" i="22"/>
  <c r="I108" i="22"/>
  <c r="J108" i="22"/>
  <c r="B109" i="22"/>
  <c r="C109" i="22"/>
  <c r="D109" i="22"/>
  <c r="E109" i="22"/>
  <c r="F109" i="22"/>
  <c r="I109" i="22"/>
  <c r="J109" i="22"/>
  <c r="B110" i="22"/>
  <c r="C110" i="22"/>
  <c r="D110" i="22"/>
  <c r="E110" i="22"/>
  <c r="F110" i="22"/>
  <c r="I110" i="22"/>
  <c r="J110" i="22"/>
  <c r="B111" i="22"/>
  <c r="C111" i="22"/>
  <c r="D111" i="22"/>
  <c r="E111" i="22"/>
  <c r="F111" i="22"/>
  <c r="I111" i="22"/>
  <c r="J111" i="22"/>
  <c r="B112" i="22"/>
  <c r="C112" i="22"/>
  <c r="D112" i="22"/>
  <c r="E112" i="22"/>
  <c r="F112" i="22"/>
  <c r="I112" i="22"/>
  <c r="J112" i="22"/>
  <c r="B113" i="22"/>
  <c r="C113" i="22"/>
  <c r="D113" i="22"/>
  <c r="E113" i="22"/>
  <c r="F113" i="22"/>
  <c r="I113" i="22"/>
  <c r="J113" i="22"/>
  <c r="B114" i="22"/>
  <c r="C114" i="22"/>
  <c r="D114" i="22"/>
  <c r="E114" i="22"/>
  <c r="F114" i="22"/>
  <c r="I114" i="22"/>
  <c r="J114" i="22"/>
  <c r="B115" i="22"/>
  <c r="C115" i="22"/>
  <c r="D115" i="22"/>
  <c r="E115" i="22"/>
  <c r="F115" i="22"/>
  <c r="I115" i="22"/>
  <c r="J115" i="22"/>
  <c r="B116" i="22"/>
  <c r="C116" i="22"/>
  <c r="D116" i="22"/>
  <c r="E116" i="22"/>
  <c r="F116" i="22"/>
  <c r="I116" i="22"/>
  <c r="J116" i="22"/>
  <c r="B117" i="22"/>
  <c r="C117" i="22"/>
  <c r="D117" i="22"/>
  <c r="E117" i="22"/>
  <c r="F117" i="22"/>
  <c r="I117" i="22"/>
  <c r="J117" i="22"/>
  <c r="B118" i="22"/>
  <c r="C118" i="22"/>
  <c r="D118" i="22"/>
  <c r="E118" i="22"/>
  <c r="F118" i="22"/>
  <c r="I118" i="22"/>
  <c r="J118" i="22"/>
  <c r="B119" i="22"/>
  <c r="C119" i="22"/>
  <c r="D119" i="22"/>
  <c r="E119" i="22"/>
  <c r="F119" i="22"/>
  <c r="I119" i="22"/>
  <c r="J119" i="22"/>
  <c r="B120" i="22"/>
  <c r="C120" i="22"/>
  <c r="D120" i="22"/>
  <c r="E120" i="22"/>
  <c r="F120" i="22"/>
  <c r="I120" i="22"/>
  <c r="J120" i="22"/>
  <c r="B121" i="22"/>
  <c r="C121" i="22"/>
  <c r="D121" i="22"/>
  <c r="E121" i="22"/>
  <c r="F121" i="22"/>
  <c r="I121" i="22"/>
  <c r="J121" i="22"/>
  <c r="B122" i="22"/>
  <c r="C122" i="22"/>
  <c r="D122" i="22"/>
  <c r="E122" i="22"/>
  <c r="F122" i="22"/>
  <c r="I122" i="22"/>
  <c r="J122" i="22"/>
  <c r="B123" i="22"/>
  <c r="C123" i="22"/>
  <c r="D123" i="22"/>
  <c r="E123" i="22"/>
  <c r="F123" i="22"/>
  <c r="I123" i="22"/>
  <c r="J123" i="22"/>
  <c r="B124" i="22"/>
  <c r="C124" i="22"/>
  <c r="D124" i="22"/>
  <c r="E124" i="22"/>
  <c r="F124" i="22"/>
  <c r="I124" i="22"/>
  <c r="J124" i="22"/>
  <c r="B125" i="22"/>
  <c r="C125" i="22"/>
  <c r="D125" i="22"/>
  <c r="E125" i="22"/>
  <c r="F125" i="22"/>
  <c r="I125" i="22"/>
  <c r="J125" i="22"/>
  <c r="B126" i="22"/>
  <c r="C126" i="22"/>
  <c r="D126" i="22"/>
  <c r="E126" i="22"/>
  <c r="F126" i="22"/>
  <c r="I126" i="22"/>
  <c r="J126" i="22"/>
  <c r="B127" i="22"/>
  <c r="C127" i="22"/>
  <c r="D127" i="22"/>
  <c r="E127" i="22"/>
  <c r="F127" i="22"/>
  <c r="I127" i="22"/>
  <c r="J127" i="22"/>
  <c r="B128" i="22"/>
  <c r="C128" i="22"/>
  <c r="D128" i="22"/>
  <c r="E128" i="22"/>
  <c r="F128" i="22"/>
  <c r="I128" i="22"/>
  <c r="J128" i="22"/>
  <c r="B129" i="22"/>
  <c r="C129" i="22"/>
  <c r="D129" i="22"/>
  <c r="E129" i="22"/>
  <c r="F129" i="22"/>
  <c r="I129" i="22"/>
  <c r="J129" i="22"/>
  <c r="B130" i="22"/>
  <c r="C130" i="22"/>
  <c r="D130" i="22"/>
  <c r="E130" i="22"/>
  <c r="F130" i="22"/>
  <c r="I130" i="22"/>
  <c r="J130" i="22"/>
  <c r="B131" i="22"/>
  <c r="C131" i="22"/>
  <c r="D131" i="22"/>
  <c r="E131" i="22"/>
  <c r="F131" i="22"/>
  <c r="I131" i="22"/>
  <c r="J131" i="22"/>
  <c r="B132" i="22"/>
  <c r="C132" i="22"/>
  <c r="D132" i="22"/>
  <c r="E132" i="22"/>
  <c r="F132" i="22"/>
  <c r="I132" i="22"/>
  <c r="J132" i="22"/>
  <c r="B133" i="22"/>
  <c r="C133" i="22"/>
  <c r="D133" i="22"/>
  <c r="E133" i="22"/>
  <c r="F133" i="22"/>
  <c r="I133" i="22"/>
  <c r="J133" i="22"/>
  <c r="B134" i="22"/>
  <c r="C134" i="22"/>
  <c r="D134" i="22"/>
  <c r="E134" i="22"/>
  <c r="F134" i="22"/>
  <c r="I134" i="22"/>
  <c r="J134" i="22"/>
  <c r="B135" i="22"/>
  <c r="C135" i="22"/>
  <c r="D135" i="22"/>
  <c r="E135" i="22"/>
  <c r="F135" i="22"/>
  <c r="I135" i="22"/>
  <c r="J135" i="22"/>
  <c r="B136" i="22"/>
  <c r="C136" i="22"/>
  <c r="D136" i="22"/>
  <c r="E136" i="22"/>
  <c r="F136" i="22"/>
  <c r="I136" i="22"/>
  <c r="J136" i="22"/>
  <c r="B137" i="22"/>
  <c r="C137" i="22"/>
  <c r="D137" i="22"/>
  <c r="E137" i="22"/>
  <c r="F137" i="22"/>
  <c r="I137" i="22"/>
  <c r="J137" i="22"/>
  <c r="B138" i="22"/>
  <c r="C138" i="22"/>
  <c r="D138" i="22"/>
  <c r="E138" i="22"/>
  <c r="F138" i="22"/>
  <c r="I138" i="22"/>
  <c r="J138" i="22"/>
  <c r="B139" i="22"/>
  <c r="C139" i="22"/>
  <c r="D139" i="22"/>
  <c r="E139" i="22"/>
  <c r="F139" i="22"/>
  <c r="I139" i="22"/>
  <c r="J139" i="22"/>
  <c r="B140" i="22"/>
  <c r="C140" i="22"/>
  <c r="D140" i="22"/>
  <c r="E140" i="22"/>
  <c r="F140" i="22"/>
  <c r="I140" i="22"/>
  <c r="J140" i="22"/>
  <c r="B141" i="22"/>
  <c r="C141" i="22"/>
  <c r="D141" i="22"/>
  <c r="E141" i="22"/>
  <c r="F141" i="22"/>
  <c r="I141" i="22"/>
  <c r="J141" i="22"/>
  <c r="B142" i="22"/>
  <c r="C142" i="22"/>
  <c r="D142" i="22"/>
  <c r="E142" i="22"/>
  <c r="F142" i="22"/>
  <c r="I142" i="22"/>
  <c r="J142" i="22"/>
  <c r="B143" i="22"/>
  <c r="C143" i="22"/>
  <c r="D143" i="22"/>
  <c r="E143" i="22"/>
  <c r="F143" i="22"/>
  <c r="I143" i="22"/>
  <c r="J143" i="22"/>
  <c r="B144" i="22"/>
  <c r="C144" i="22"/>
  <c r="D144" i="22"/>
  <c r="E144" i="22"/>
  <c r="F144" i="22"/>
  <c r="I144" i="22"/>
  <c r="J144" i="22"/>
  <c r="B145" i="22"/>
  <c r="C145" i="22"/>
  <c r="D145" i="22"/>
  <c r="E145" i="22"/>
  <c r="F145" i="22"/>
  <c r="I145" i="22"/>
  <c r="J145" i="22"/>
  <c r="B146" i="22"/>
  <c r="C146" i="22"/>
  <c r="D146" i="22"/>
  <c r="E146" i="22"/>
  <c r="F146" i="22"/>
  <c r="I146" i="22"/>
  <c r="J146" i="22"/>
  <c r="B147" i="22"/>
  <c r="C147" i="22"/>
  <c r="D147" i="22"/>
  <c r="E147" i="22"/>
  <c r="F147" i="22"/>
  <c r="I147" i="22"/>
  <c r="J147" i="22"/>
  <c r="B148" i="22"/>
  <c r="C148" i="22"/>
  <c r="D148" i="22"/>
  <c r="E148" i="22"/>
  <c r="F148" i="22"/>
  <c r="I148" i="22"/>
  <c r="J148" i="22"/>
  <c r="B149" i="22"/>
  <c r="C149" i="22"/>
  <c r="D149" i="22"/>
  <c r="E149" i="22"/>
  <c r="F149" i="22"/>
  <c r="I149" i="22"/>
  <c r="J149" i="22"/>
  <c r="B150" i="22"/>
  <c r="C150" i="22"/>
  <c r="D150" i="22"/>
  <c r="E150" i="22"/>
  <c r="F150" i="22"/>
  <c r="I150" i="22"/>
  <c r="J150" i="22"/>
  <c r="B151" i="22"/>
  <c r="C151" i="22"/>
  <c r="D151" i="22"/>
  <c r="E151" i="22"/>
  <c r="F151" i="22"/>
  <c r="I151" i="22"/>
  <c r="J151" i="22"/>
  <c r="B152" i="22"/>
  <c r="C152" i="22"/>
  <c r="D152" i="22"/>
  <c r="E152" i="22"/>
  <c r="F152" i="22"/>
  <c r="I152" i="22"/>
  <c r="J152" i="22"/>
  <c r="B153" i="22"/>
  <c r="C153" i="22"/>
  <c r="D153" i="22"/>
  <c r="E153" i="22"/>
  <c r="F153" i="22"/>
  <c r="I153" i="22"/>
  <c r="J153" i="22"/>
  <c r="B154" i="22"/>
  <c r="C154" i="22"/>
  <c r="D154" i="22"/>
  <c r="E154" i="22"/>
  <c r="F154" i="22"/>
  <c r="I154" i="22"/>
  <c r="J154" i="22"/>
  <c r="B155" i="22"/>
  <c r="C155" i="22"/>
  <c r="D155" i="22"/>
  <c r="E155" i="22"/>
  <c r="F155" i="22"/>
  <c r="I155" i="22"/>
  <c r="J155" i="22"/>
  <c r="B156" i="22"/>
  <c r="C156" i="22"/>
  <c r="D156" i="22"/>
  <c r="E156" i="22"/>
  <c r="F156" i="22"/>
  <c r="I156" i="22"/>
  <c r="J156" i="22"/>
  <c r="B157" i="22"/>
  <c r="C157" i="22"/>
  <c r="D157" i="22"/>
  <c r="E157" i="22"/>
  <c r="F157" i="22"/>
  <c r="I157" i="22"/>
  <c r="J157" i="22"/>
  <c r="B158" i="22"/>
  <c r="C158" i="22"/>
  <c r="D158" i="22"/>
  <c r="E158" i="22"/>
  <c r="F158" i="22"/>
  <c r="I158" i="22"/>
  <c r="J158" i="22"/>
  <c r="B159" i="22"/>
  <c r="C159" i="22"/>
  <c r="D159" i="22"/>
  <c r="E159" i="22"/>
  <c r="F159" i="22"/>
  <c r="I159" i="22"/>
  <c r="J159" i="22"/>
  <c r="B160" i="22"/>
  <c r="C160" i="22"/>
  <c r="D160" i="22"/>
  <c r="E160" i="22"/>
  <c r="F160" i="22"/>
  <c r="I160" i="22"/>
  <c r="J160" i="22"/>
  <c r="B161" i="22"/>
  <c r="C161" i="22"/>
  <c r="D161" i="22"/>
  <c r="E161" i="22"/>
  <c r="F161" i="22"/>
  <c r="I161" i="22"/>
  <c r="J161" i="22"/>
  <c r="B162" i="22"/>
  <c r="C162" i="22"/>
  <c r="D162" i="22"/>
  <c r="E162" i="22"/>
  <c r="F162" i="22"/>
  <c r="I162" i="22"/>
  <c r="J162" i="22"/>
  <c r="B163" i="22"/>
  <c r="C163" i="22"/>
  <c r="D163" i="22"/>
  <c r="E163" i="22"/>
  <c r="F163" i="22"/>
  <c r="I163" i="22"/>
  <c r="J163" i="22"/>
  <c r="B164" i="22"/>
  <c r="C164" i="22"/>
  <c r="D164" i="22"/>
  <c r="E164" i="22"/>
  <c r="F164" i="22"/>
  <c r="I164" i="22"/>
  <c r="J164" i="22"/>
  <c r="B165" i="22"/>
  <c r="C165" i="22"/>
  <c r="D165" i="22"/>
  <c r="E165" i="22"/>
  <c r="F165" i="22"/>
  <c r="I165" i="22"/>
  <c r="J165" i="22"/>
  <c r="B166" i="22"/>
  <c r="C166" i="22"/>
  <c r="D166" i="22"/>
  <c r="E166" i="22"/>
  <c r="F166" i="22"/>
  <c r="I166" i="22"/>
  <c r="J166" i="22"/>
  <c r="B167" i="22"/>
  <c r="C167" i="22"/>
  <c r="D167" i="22"/>
  <c r="E167" i="22"/>
  <c r="F167" i="22"/>
  <c r="I167" i="22"/>
  <c r="J167" i="22"/>
  <c r="B168" i="22"/>
  <c r="C168" i="22"/>
  <c r="D168" i="22"/>
  <c r="E168" i="22"/>
  <c r="F168" i="22"/>
  <c r="I168" i="22"/>
  <c r="J168" i="22"/>
  <c r="B169" i="22"/>
  <c r="C169" i="22"/>
  <c r="D169" i="22"/>
  <c r="E169" i="22"/>
  <c r="F169" i="22"/>
  <c r="I169" i="22"/>
  <c r="J169" i="22"/>
  <c r="B170" i="22"/>
  <c r="C170" i="22"/>
  <c r="D170" i="22"/>
  <c r="E170" i="22"/>
  <c r="F170" i="22"/>
  <c r="I170" i="22"/>
  <c r="J170" i="22"/>
  <c r="B171" i="22"/>
  <c r="C171" i="22"/>
  <c r="D171" i="22"/>
  <c r="E171" i="22"/>
  <c r="F171" i="22"/>
  <c r="I171" i="22"/>
  <c r="J171" i="22"/>
  <c r="B172" i="22"/>
  <c r="C172" i="22"/>
  <c r="D172" i="22"/>
  <c r="E172" i="22"/>
  <c r="F172" i="22"/>
  <c r="I172" i="22"/>
  <c r="J172" i="22"/>
  <c r="B173" i="22"/>
  <c r="C173" i="22"/>
  <c r="D173" i="22"/>
  <c r="E173" i="22"/>
  <c r="F173" i="22"/>
  <c r="I173" i="22"/>
  <c r="J173" i="22"/>
  <c r="B174" i="22"/>
  <c r="C174" i="22"/>
  <c r="D174" i="22"/>
  <c r="E174" i="22"/>
  <c r="F174" i="22"/>
  <c r="I174" i="22"/>
  <c r="J174" i="22"/>
  <c r="B175" i="22"/>
  <c r="C175" i="22"/>
  <c r="D175" i="22"/>
  <c r="E175" i="22"/>
  <c r="F175" i="22"/>
  <c r="I175" i="22"/>
  <c r="J175" i="22"/>
  <c r="B176" i="22"/>
  <c r="C176" i="22"/>
  <c r="D176" i="22"/>
  <c r="E176" i="22"/>
  <c r="F176" i="22"/>
  <c r="I176" i="22"/>
  <c r="J176" i="22"/>
  <c r="B177" i="22"/>
  <c r="C177" i="22"/>
  <c r="D177" i="22"/>
  <c r="E177" i="22"/>
  <c r="F177" i="22"/>
  <c r="I177" i="22"/>
  <c r="J177" i="22"/>
  <c r="B178" i="22"/>
  <c r="C178" i="22"/>
  <c r="D178" i="22"/>
  <c r="E178" i="22"/>
  <c r="F178" i="22"/>
  <c r="I178" i="22"/>
  <c r="J178" i="22"/>
  <c r="B179" i="22"/>
  <c r="C179" i="22"/>
  <c r="D179" i="22"/>
  <c r="E179" i="22"/>
  <c r="F179" i="22"/>
  <c r="I179" i="22"/>
  <c r="J179" i="22"/>
  <c r="B180" i="22"/>
  <c r="C180" i="22"/>
  <c r="D180" i="22"/>
  <c r="E180" i="22"/>
  <c r="F180" i="22"/>
  <c r="I180" i="22"/>
  <c r="J180" i="22"/>
  <c r="B181" i="22"/>
  <c r="C181" i="22"/>
  <c r="D181" i="22"/>
  <c r="E181" i="22"/>
  <c r="F181" i="22"/>
  <c r="I181" i="22"/>
  <c r="J181" i="22"/>
  <c r="B182" i="22"/>
  <c r="C182" i="22"/>
  <c r="D182" i="22"/>
  <c r="E182" i="22"/>
  <c r="F182" i="22"/>
  <c r="I182" i="22"/>
  <c r="J182" i="22"/>
  <c r="B183" i="22"/>
  <c r="C183" i="22"/>
  <c r="D183" i="22"/>
  <c r="E183" i="22"/>
  <c r="F183" i="22"/>
  <c r="I183" i="22"/>
  <c r="J183" i="22"/>
  <c r="B184" i="22"/>
  <c r="C184" i="22"/>
  <c r="D184" i="22"/>
  <c r="E184" i="22"/>
  <c r="F184" i="22"/>
  <c r="I184" i="22"/>
  <c r="J184" i="22"/>
  <c r="B185" i="22"/>
  <c r="C185" i="22"/>
  <c r="D185" i="22"/>
  <c r="E185" i="22"/>
  <c r="F185" i="22"/>
  <c r="I185" i="22"/>
  <c r="J185" i="22"/>
  <c r="B186" i="22"/>
  <c r="C186" i="22"/>
  <c r="D186" i="22"/>
  <c r="E186" i="22"/>
  <c r="F186" i="22"/>
  <c r="I186" i="22"/>
  <c r="J186" i="22"/>
  <c r="B187" i="22"/>
  <c r="C187" i="22"/>
  <c r="D187" i="22"/>
  <c r="E187" i="22"/>
  <c r="F187" i="22"/>
  <c r="I187" i="22"/>
  <c r="J187" i="22"/>
  <c r="B188" i="22"/>
  <c r="C188" i="22"/>
  <c r="D188" i="22"/>
  <c r="E188" i="22"/>
  <c r="F188" i="22"/>
  <c r="I188" i="22"/>
  <c r="J188" i="22"/>
  <c r="B189" i="22"/>
  <c r="C189" i="22"/>
  <c r="D189" i="22"/>
  <c r="E189" i="22"/>
  <c r="F189" i="22"/>
  <c r="I189" i="22"/>
  <c r="J189" i="22"/>
  <c r="B190" i="22"/>
  <c r="C190" i="22"/>
  <c r="D190" i="22"/>
  <c r="E190" i="22"/>
  <c r="F190" i="22"/>
  <c r="I190" i="22"/>
  <c r="J190" i="22"/>
  <c r="B191" i="22"/>
  <c r="C191" i="22"/>
  <c r="D191" i="22"/>
  <c r="E191" i="22"/>
  <c r="F191" i="22"/>
  <c r="I191" i="22"/>
  <c r="J191" i="22"/>
  <c r="B192" i="22"/>
  <c r="C192" i="22"/>
  <c r="D192" i="22"/>
  <c r="E192" i="22"/>
  <c r="F192" i="22"/>
  <c r="I192" i="22"/>
  <c r="J192" i="22"/>
  <c r="B193" i="22"/>
  <c r="C193" i="22"/>
  <c r="D193" i="22"/>
  <c r="E193" i="22"/>
  <c r="F193" i="22"/>
  <c r="I193" i="22"/>
  <c r="J193" i="22"/>
  <c r="B194" i="22"/>
  <c r="C194" i="22"/>
  <c r="D194" i="22"/>
  <c r="E194" i="22"/>
  <c r="F194" i="22"/>
  <c r="I194" i="22"/>
  <c r="J194" i="22"/>
  <c r="B195" i="22"/>
  <c r="C195" i="22"/>
  <c r="D195" i="22"/>
  <c r="E195" i="22"/>
  <c r="F195" i="22"/>
  <c r="I195" i="22"/>
  <c r="J195" i="22"/>
  <c r="B196" i="22"/>
  <c r="C196" i="22"/>
  <c r="D196" i="22"/>
  <c r="E196" i="22"/>
  <c r="F196" i="22"/>
  <c r="I196" i="22"/>
  <c r="J196" i="22"/>
  <c r="B197" i="22"/>
  <c r="C197" i="22"/>
  <c r="D197" i="22"/>
  <c r="E197" i="22"/>
  <c r="F197" i="22"/>
  <c r="I197" i="22"/>
  <c r="J197" i="22"/>
  <c r="B198" i="22"/>
  <c r="C198" i="22"/>
  <c r="D198" i="22"/>
  <c r="E198" i="22"/>
  <c r="F198" i="22"/>
  <c r="I198" i="22"/>
  <c r="J198" i="22"/>
  <c r="B199" i="22"/>
  <c r="C199" i="22"/>
  <c r="D199" i="22"/>
  <c r="E199" i="22"/>
  <c r="F199" i="22"/>
  <c r="I199" i="22"/>
  <c r="J199" i="22"/>
  <c r="B200" i="22"/>
  <c r="C200" i="22"/>
  <c r="D200" i="22"/>
  <c r="E200" i="22"/>
  <c r="F200" i="22"/>
  <c r="I200" i="22"/>
  <c r="J200" i="22"/>
  <c r="F6" i="22"/>
  <c r="E6" i="22"/>
  <c r="B6" i="22"/>
  <c r="H3" i="22"/>
  <c r="G3" i="22"/>
  <c r="B3" i="22"/>
  <c r="D6" i="22" s="1"/>
  <c r="H23" i="11"/>
  <c r="H25" i="11" s="1"/>
  <c r="H4" i="11"/>
  <c r="H6" i="11" s="1"/>
  <c r="H9" i="11" s="1"/>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I10" i="3"/>
  <c r="I12" i="3" s="1"/>
  <c r="I14" i="3" s="1"/>
  <c r="I16" i="3" s="1"/>
  <c r="I18" i="3" s="1"/>
  <c r="I21" i="3" s="1"/>
  <c r="I5" i="3"/>
  <c r="A9" i="22" a="1"/>
  <c r="C3" i="22" l="1"/>
  <c r="C6" i="22" s="1"/>
  <c r="A9" i="22"/>
  <c r="B17" i="22"/>
  <c r="C13" i="22"/>
  <c r="D17" i="22"/>
  <c r="C15" i="22"/>
  <c r="I17" i="22"/>
  <c r="E10" i="22"/>
  <c r="I12" i="22"/>
  <c r="D13" i="22"/>
  <c r="D12" i="22"/>
  <c r="I14" i="22"/>
  <c r="B18" i="22"/>
  <c r="C14" i="22"/>
  <c r="I16" i="22"/>
  <c r="B13" i="22"/>
  <c r="E18" i="22"/>
  <c r="B12" i="22"/>
  <c r="C18" i="22"/>
  <c r="B16" i="22"/>
  <c r="C16" i="22"/>
  <c r="E11" i="22"/>
  <c r="C11" i="22"/>
  <c r="E14" i="22"/>
  <c r="D16" i="22"/>
  <c r="E15" i="22"/>
  <c r="I18" i="22"/>
  <c r="C12" i="22"/>
  <c r="B15" i="22"/>
  <c r="E12" i="22"/>
  <c r="I15" i="22"/>
  <c r="C17" i="22"/>
  <c r="B10" i="22"/>
  <c r="D15" i="22"/>
  <c r="C10" i="22"/>
  <c r="E13" i="22"/>
  <c r="B11" i="22"/>
  <c r="B14" i="22"/>
  <c r="D18" i="22"/>
  <c r="I10" i="22"/>
  <c r="I13" i="22"/>
  <c r="D10" i="22"/>
  <c r="I11" i="22"/>
  <c r="D11" i="22"/>
  <c r="E16" i="22"/>
  <c r="E17" i="22"/>
  <c r="D14" i="22"/>
  <c r="F16" i="22" l="1"/>
  <c r="J16" i="22" s="1"/>
  <c r="F18" i="22"/>
  <c r="J18" i="22" s="1"/>
  <c r="F13" i="22"/>
  <c r="J13" i="22" s="1"/>
  <c r="F14" i="22"/>
  <c r="J14" i="22" s="1"/>
  <c r="F11" i="22"/>
  <c r="J11" i="22" s="1"/>
  <c r="F15" i="22"/>
  <c r="J15" i="22" s="1"/>
  <c r="F17" i="22"/>
  <c r="J17" i="22" s="1"/>
  <c r="F10" i="22"/>
  <c r="J10" i="22" s="1"/>
  <c r="F12" i="22"/>
  <c r="J12" i="22" s="1"/>
  <c r="B9" i="22"/>
  <c r="I9" i="22"/>
  <c r="E9" i="22"/>
  <c r="C9" i="22"/>
  <c r="D9" i="22"/>
  <c r="D5" i="22" l="1"/>
  <c r="D7" i="22" s="1"/>
  <c r="B5" i="22"/>
  <c r="B7" i="22" s="1"/>
  <c r="C5" i="22"/>
  <c r="C7" i="22" s="1"/>
  <c r="F9" i="22"/>
  <c r="E5" i="22"/>
  <c r="E7" i="22" s="1"/>
  <c r="F5" i="22" l="1"/>
  <c r="F7" i="22" s="1"/>
  <c r="J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76A9C778-AFA5-4EC8-B1FE-87A3C8B66336}">
      <text>
        <r>
          <rPr>
            <b/>
            <sz val="9"/>
            <color indexed="81"/>
            <rFont val="Tahoma"/>
            <family val="2"/>
          </rPr>
          <t>Period Label (Required):</t>
        </r>
        <r>
          <rPr>
            <sz val="9"/>
            <color indexed="81"/>
            <rFont val="Tahoma"/>
            <family val="2"/>
          </rPr>
          <t xml:space="preserve">
Enter either a period label or the end date for the period.
Example: 2021-01 for January 2021
To help calculate period-end dates for non-traditional calendars, use the Create Fiscal Calendar function (Admin section &gt;&gt; Other menu &gt;&gt; Create Fiscal Calendar).</t>
        </r>
      </text>
    </comment>
    <comment ref="B1" authorId="0" shapeId="0" xr:uid="{6F8A4C66-3CD8-4F00-A1D2-852B07B21E36}">
      <text>
        <r>
          <rPr>
            <b/>
            <sz val="9"/>
            <color indexed="81"/>
            <rFont val="Tahoma"/>
            <family val="2"/>
          </rPr>
          <t>Period Start Date (Required):</t>
        </r>
        <r>
          <rPr>
            <sz val="9"/>
            <color indexed="81"/>
            <rFont val="Tahoma"/>
            <family val="2"/>
          </rPr>
          <t xml:space="preserve">
Enter the date the fiscal period/month begins.  Make sure there are no gaps/overlaps in the dates within each period.</t>
        </r>
      </text>
    </comment>
    <comment ref="C1" authorId="0" shapeId="0" xr:uid="{FCC77358-16B8-4BF8-A8B2-BDD0BB4E727D}">
      <text>
        <r>
          <rPr>
            <b/>
            <sz val="9"/>
            <color indexed="81"/>
            <rFont val="Tahoma"/>
            <family val="2"/>
          </rPr>
          <t>Period End Date (Required):</t>
        </r>
        <r>
          <rPr>
            <sz val="9"/>
            <color indexed="81"/>
            <rFont val="Tahoma"/>
            <family val="2"/>
          </rPr>
          <t xml:space="preserve">
Enter the date the period/month ends.  Make sure there are no gaps/overlaps in the dates within each period.</t>
        </r>
      </text>
    </comment>
    <comment ref="D1" authorId="0" shapeId="0" xr:uid="{5C3523DE-1322-48E4-88EA-321E60E3E9B9}">
      <text>
        <r>
          <rPr>
            <b/>
            <sz val="9"/>
            <color indexed="81"/>
            <rFont val="Tahoma"/>
            <family val="2"/>
          </rPr>
          <t>Days in Period (Optional):</t>
        </r>
        <r>
          <rPr>
            <sz val="9"/>
            <color indexed="81"/>
            <rFont val="Tahoma"/>
            <family val="2"/>
          </rPr>
          <t xml:space="preserve">
This column is included to assist you in checking to ensure each period has the expected number of days.  For each period entered in columns A:C, drag the formula from cell D2 to the last row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4B70B7FD-21DF-4C3A-951F-42C39C325575}">
      <text>
        <r>
          <rPr>
            <b/>
            <sz val="9"/>
            <color indexed="81"/>
            <rFont val="Tahoma"/>
            <family val="2"/>
          </rPr>
          <t>Period Label:</t>
        </r>
        <r>
          <rPr>
            <sz val="9"/>
            <color indexed="81"/>
            <rFont val="Tahoma"/>
            <family val="2"/>
          </rPr>
          <t xml:space="preserve">
Enter either a period label or the end date for the period.
To help calculate period-end dates for non-traditional calendars, run the Create Fiscal Calendar macro, which will create a retail-style calendar (i.e. 4-4-5, 13x4 or similar) for 30 years.</t>
        </r>
      </text>
    </comment>
    <comment ref="B1" authorId="0" shapeId="0" xr:uid="{342D5EED-E0D5-4541-9C4B-EA8072BCAD6D}">
      <text>
        <r>
          <rPr>
            <b/>
            <sz val="9"/>
            <color indexed="81"/>
            <rFont val="Tahoma"/>
            <family val="2"/>
          </rPr>
          <t>Period Start Date:</t>
        </r>
        <r>
          <rPr>
            <sz val="9"/>
            <color indexed="81"/>
            <rFont val="Tahoma"/>
            <family val="2"/>
          </rPr>
          <t xml:space="preserve">
Enter the date the fiscal period/month begins.</t>
        </r>
      </text>
    </comment>
    <comment ref="C1" authorId="0" shapeId="0" xr:uid="{9488BA03-BCFA-46E5-AA38-44E2E2278DD2}">
      <text>
        <r>
          <rPr>
            <b/>
            <sz val="9"/>
            <color indexed="81"/>
            <rFont val="Tahoma"/>
            <family val="2"/>
          </rPr>
          <t>Period End Date:</t>
        </r>
        <r>
          <rPr>
            <sz val="9"/>
            <color indexed="81"/>
            <rFont val="Tahoma"/>
            <family val="2"/>
          </rPr>
          <t xml:space="preserve">
Enter the date the period/month ends.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2" authorId="0" shapeId="0" xr:uid="{D98B9168-C9BC-42E7-8076-2A202EF5EE78}">
      <text>
        <r>
          <rPr>
            <b/>
            <sz val="9"/>
            <color indexed="81"/>
            <rFont val="Tahoma"/>
            <family val="2"/>
          </rPr>
          <t>JE Column:</t>
        </r>
        <r>
          <rPr>
            <sz val="9"/>
            <color indexed="81"/>
            <rFont val="Tahoma"/>
            <family val="2"/>
          </rPr>
          <t xml:space="preserve">
These are the fields required by the journal entry and that will be created in the JE Output.</t>
        </r>
      </text>
    </comment>
    <comment ref="B2" authorId="0" shapeId="0" xr:uid="{72A2150A-966C-4BE7-B2CB-B26B81ADD04E}">
      <text>
        <r>
          <rPr>
            <b/>
            <sz val="9"/>
            <color indexed="81"/>
            <rFont val="Tahoma"/>
            <family val="2"/>
          </rPr>
          <t>SD Column:</t>
        </r>
        <r>
          <rPr>
            <sz val="9"/>
            <color indexed="81"/>
            <rFont val="Tahoma"/>
            <family val="2"/>
          </rPr>
          <t xml:space="preserve">
This is the column letter containing the corresponding data in the Data Source sheet.  If this column is left blank, the Fixed Value or Formula columns will be used, if populated.</t>
        </r>
      </text>
    </comment>
    <comment ref="C2" authorId="0" shapeId="0" xr:uid="{4C58490E-DD74-4989-A41B-F478173E5F91}">
      <text>
        <r>
          <rPr>
            <b/>
            <sz val="9"/>
            <color indexed="81"/>
            <rFont val="Tahoma"/>
            <family val="2"/>
          </rPr>
          <t>Fixed Value:</t>
        </r>
        <r>
          <rPr>
            <sz val="9"/>
            <color indexed="81"/>
            <rFont val="Tahoma"/>
            <family val="2"/>
          </rPr>
          <t xml:space="preserve">
This optional column is used when you want to append a fixed value for the column instead of using data from the Data Source sheet.
</t>
        </r>
        <r>
          <rPr>
            <b/>
            <sz val="9"/>
            <color indexed="81"/>
            <rFont val="Tahoma"/>
            <family val="2"/>
          </rPr>
          <t>Note</t>
        </r>
        <r>
          <rPr>
            <sz val="9"/>
            <color indexed="81"/>
            <rFont val="Tahoma"/>
            <family val="2"/>
          </rPr>
          <t xml:space="preserve">: for recurring JEs, enter "[PED]" to insert the period-end date based on the start/end dates.
</t>
        </r>
        <r>
          <rPr>
            <b/>
            <sz val="9"/>
            <color indexed="81"/>
            <rFont val="Tahoma"/>
            <family val="2"/>
          </rPr>
          <t>Example</t>
        </r>
        <r>
          <rPr>
            <sz val="9"/>
            <color indexed="81"/>
            <rFont val="Tahoma"/>
            <family val="2"/>
          </rPr>
          <t>: if USD should always be the currency, enter USD as the fixed value for a currency field.</t>
        </r>
      </text>
    </comment>
    <comment ref="D2" authorId="0" shapeId="0" xr:uid="{33848776-4008-4AEF-8ABD-4EA4583A0E85}">
      <text>
        <r>
          <rPr>
            <b/>
            <sz val="9"/>
            <color indexed="81"/>
            <rFont val="Tahoma"/>
            <family val="2"/>
          </rPr>
          <t>Formula:</t>
        </r>
        <r>
          <rPr>
            <sz val="9"/>
            <color indexed="81"/>
            <rFont val="Tahoma"/>
            <family val="2"/>
          </rPr>
          <t xml:space="preserve">
This optional column is used when you want to apply a formula for the column instead of using data directly from the Data Source sheet.  This can apply math to a column in the source data, use a lookup, or any other formula type.
</t>
        </r>
        <r>
          <rPr>
            <b/>
            <sz val="9"/>
            <color indexed="81"/>
            <rFont val="Tahoma"/>
            <family val="2"/>
          </rPr>
          <t>Note:</t>
        </r>
        <r>
          <rPr>
            <sz val="9"/>
            <color indexed="81"/>
            <rFont val="Tahoma"/>
            <family val="2"/>
          </rPr>
          <t xml:space="preserve"> add an apostrophe before the formula.</t>
        </r>
      </text>
    </comment>
    <comment ref="F2" authorId="0" shapeId="0" xr:uid="{8F0BBAAE-D455-4284-AC69-3F65DE598705}">
      <text>
        <r>
          <rPr>
            <b/>
            <sz val="9"/>
            <color indexed="81"/>
            <rFont val="Tahoma"/>
            <family val="2"/>
          </rPr>
          <t>JE Column:</t>
        </r>
        <r>
          <rPr>
            <sz val="9"/>
            <color indexed="81"/>
            <rFont val="Tahoma"/>
            <family val="2"/>
          </rPr>
          <t xml:space="preserve">
These are the fields required by the journal entry and that will be created in the JE Output.</t>
        </r>
      </text>
    </comment>
    <comment ref="G2" authorId="0" shapeId="0" xr:uid="{124DAB0E-F341-4AF4-BA17-468BE85218F8}">
      <text>
        <r>
          <rPr>
            <b/>
            <sz val="9"/>
            <color indexed="81"/>
            <rFont val="Tahoma"/>
            <family val="2"/>
          </rPr>
          <t>SD Column:</t>
        </r>
        <r>
          <rPr>
            <sz val="9"/>
            <color indexed="81"/>
            <rFont val="Tahoma"/>
            <family val="2"/>
          </rPr>
          <t xml:space="preserve">
This is the column letter containing the corresponding data in the Data Source sheet.  If this column is left blank, the Fixed Value or Formula columns will be used, if populated.</t>
        </r>
      </text>
    </comment>
    <comment ref="H2" authorId="0" shapeId="0" xr:uid="{CC3195F3-F107-46A7-AEE7-D8F33FF35883}">
      <text>
        <r>
          <rPr>
            <b/>
            <sz val="9"/>
            <color indexed="81"/>
            <rFont val="Tahoma"/>
            <family val="2"/>
          </rPr>
          <t>Fixed Value:</t>
        </r>
        <r>
          <rPr>
            <sz val="9"/>
            <color indexed="81"/>
            <rFont val="Tahoma"/>
            <family val="2"/>
          </rPr>
          <t xml:space="preserve">
This optional column is used when you want to append a fixed value for the column instead of using data from the Data Source sheet.
</t>
        </r>
        <r>
          <rPr>
            <b/>
            <sz val="9"/>
            <color indexed="81"/>
            <rFont val="Tahoma"/>
            <family val="2"/>
          </rPr>
          <t>Note</t>
        </r>
        <r>
          <rPr>
            <sz val="9"/>
            <color indexed="81"/>
            <rFont val="Tahoma"/>
            <family val="2"/>
          </rPr>
          <t xml:space="preserve">: for recurring JEs, enter "[PED]" to insert the period-end date based on the start/end dates.
</t>
        </r>
        <r>
          <rPr>
            <b/>
            <sz val="9"/>
            <color indexed="81"/>
            <rFont val="Tahoma"/>
            <family val="2"/>
          </rPr>
          <t>Example</t>
        </r>
        <r>
          <rPr>
            <sz val="9"/>
            <color indexed="81"/>
            <rFont val="Tahoma"/>
            <family val="2"/>
          </rPr>
          <t>: if USD should always be the currency, enter USD as the fixed value for a currency field.</t>
        </r>
      </text>
    </comment>
    <comment ref="I2" authorId="0" shapeId="0" xr:uid="{50005B8D-EA17-4865-8627-B9AB26D38A57}">
      <text>
        <r>
          <rPr>
            <b/>
            <sz val="9"/>
            <color indexed="81"/>
            <rFont val="Tahoma"/>
            <family val="2"/>
          </rPr>
          <t>Formula:</t>
        </r>
        <r>
          <rPr>
            <sz val="9"/>
            <color indexed="81"/>
            <rFont val="Tahoma"/>
            <family val="2"/>
          </rPr>
          <t xml:space="preserve">
This optional column is used when you want to apply a formula for the column instead of using data directly from the Data Source sheet.  This can apply math to a column in the source data, use a lookup, or any other formula type.
</t>
        </r>
        <r>
          <rPr>
            <b/>
            <sz val="9"/>
            <color indexed="81"/>
            <rFont val="Tahoma"/>
            <family val="2"/>
          </rPr>
          <t>Note:</t>
        </r>
        <r>
          <rPr>
            <sz val="9"/>
            <color indexed="81"/>
            <rFont val="Tahoma"/>
            <family val="2"/>
          </rPr>
          <t xml:space="preserve"> add an apostrophe before the formula.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<sst xmlns="http://schemas.openxmlformats.org/spreadsheetml/2006/main" count="6506" uniqueCount="518">
  <si>
    <t>Period Label</t>
  </si>
  <si>
    <t>Period Start Date</t>
  </si>
  <si>
    <t>Period End Date</t>
  </si>
  <si>
    <t>Days In Period</t>
  </si>
  <si>
    <t>Instructions</t>
  </si>
  <si>
    <r>
      <t xml:space="preserve">Select the </t>
    </r>
    <r>
      <rPr>
        <b/>
        <sz val="11"/>
        <color theme="1"/>
        <rFont val="Calibri"/>
        <family val="2"/>
        <scheme val="minor"/>
      </rPr>
      <t>Amortization Type</t>
    </r>
    <r>
      <rPr>
        <sz val="11"/>
        <color theme="1"/>
        <rFont val="Calibri"/>
        <family val="2"/>
        <scheme val="minor"/>
      </rPr>
      <t xml:space="preserve"> using the yellow box below based on these options:
1) </t>
    </r>
    <r>
      <rPr>
        <b/>
        <sz val="11"/>
        <color theme="1"/>
        <rFont val="Calibri"/>
        <family val="2"/>
        <scheme val="minor"/>
      </rPr>
      <t>Round Nearest Period</t>
    </r>
    <r>
      <rPr>
        <sz val="11"/>
        <color theme="1"/>
        <rFont val="Calibri"/>
        <family val="2"/>
        <scheme val="minor"/>
      </rPr>
      <t xml:space="preserve"> - partial periods are rounded based on whether 50% or more of the days should be included in the period.
2) </t>
    </r>
    <r>
      <rPr>
        <b/>
        <sz val="11"/>
        <color theme="1"/>
        <rFont val="Calibri"/>
        <family val="2"/>
        <scheme val="minor"/>
      </rPr>
      <t>Calculate By Day</t>
    </r>
    <r>
      <rPr>
        <sz val="11"/>
        <color theme="1"/>
        <rFont val="Calibri"/>
        <family val="2"/>
        <scheme val="minor"/>
      </rPr>
      <t xml:space="preserve"> - calculates the amortization for each day in the term, allowing for partial periods of amortization.</t>
    </r>
  </si>
  <si>
    <r>
      <t xml:space="preserve">Select the </t>
    </r>
    <r>
      <rPr>
        <b/>
        <sz val="11"/>
        <color theme="1"/>
        <rFont val="Calibri"/>
        <family val="2"/>
        <scheme val="minor"/>
      </rPr>
      <t>Calculation Type</t>
    </r>
    <r>
      <rPr>
        <sz val="11"/>
        <color theme="1"/>
        <rFont val="Calibri"/>
        <family val="2"/>
        <scheme val="minor"/>
      </rPr>
      <t xml:space="preserve"> using the yellow box below based on these options:
1) </t>
    </r>
    <r>
      <rPr>
        <b/>
        <sz val="11"/>
        <color theme="1"/>
        <rFont val="Calibri"/>
        <family val="2"/>
        <scheme val="minor"/>
      </rPr>
      <t>Days In Period</t>
    </r>
    <r>
      <rPr>
        <sz val="11"/>
        <color theme="1"/>
        <rFont val="Calibri"/>
        <family val="2"/>
        <scheme val="minor"/>
      </rPr>
      <t xml:space="preserve"> - calculates amortization based on the actual number of days in the period.  Fiscal period calendar companies likely would choose this.
2) </t>
    </r>
    <r>
      <rPr>
        <b/>
        <sz val="11"/>
        <color theme="1"/>
        <rFont val="Calibri"/>
        <family val="2"/>
        <scheme val="minor"/>
      </rPr>
      <t>Equal Period Amounts</t>
    </r>
    <r>
      <rPr>
        <sz val="11"/>
        <color theme="1"/>
        <rFont val="Calibri"/>
        <family val="2"/>
        <scheme val="minor"/>
      </rPr>
      <t xml:space="preserve"> - calculates amortization evenly across full periods, regardless of the days in each period.  Traditional calendar month companies would likely choose this.
3) </t>
    </r>
    <r>
      <rPr>
        <b/>
        <sz val="11"/>
        <color theme="1"/>
        <rFont val="Calibri"/>
        <family val="2"/>
        <scheme val="minor"/>
      </rPr>
      <t>Month-Fiscal Cutoff</t>
    </r>
    <r>
      <rPr>
        <sz val="11"/>
        <color theme="1"/>
        <rFont val="Calibri"/>
        <family val="2"/>
        <scheme val="minor"/>
      </rPr>
      <t xml:space="preserve"> - divides evenly by # of calendar months and adds fiscal period cutoffs to help with accruals and prepaids with installments.</t>
    </r>
  </si>
  <si>
    <r>
      <t xml:space="preserve">Fill in the other yellow input boxes below: </t>
    </r>
    <r>
      <rPr>
        <b/>
        <sz val="11"/>
        <color theme="1"/>
        <rFont val="Calibri"/>
        <family val="2"/>
        <scheme val="minor"/>
      </rPr>
      <t>Start Date Column</t>
    </r>
    <r>
      <rPr>
        <sz val="11"/>
        <color theme="1"/>
        <rFont val="Calibri"/>
        <family val="2"/>
        <scheme val="minor"/>
      </rPr>
      <t xml:space="preserve">, </t>
    </r>
    <r>
      <rPr>
        <b/>
        <sz val="11"/>
        <color theme="1"/>
        <rFont val="Calibri"/>
        <family val="2"/>
        <scheme val="minor"/>
      </rPr>
      <t>End Date Column</t>
    </r>
    <r>
      <rPr>
        <sz val="11"/>
        <color theme="1"/>
        <rFont val="Calibri"/>
        <family val="2"/>
        <scheme val="minor"/>
      </rPr>
      <t xml:space="preserve">, </t>
    </r>
    <r>
      <rPr>
        <b/>
        <sz val="11"/>
        <color theme="1"/>
        <rFont val="Calibri"/>
        <family val="2"/>
        <scheme val="minor"/>
      </rPr>
      <t>Amount Column</t>
    </r>
    <r>
      <rPr>
        <sz val="11"/>
        <color theme="1"/>
        <rFont val="Calibri"/>
        <family val="2"/>
        <scheme val="minor"/>
      </rPr>
      <t xml:space="preserve">, </t>
    </r>
    <r>
      <rPr>
        <b/>
        <sz val="11"/>
        <color theme="1"/>
        <rFont val="Calibri"/>
        <family val="2"/>
        <scheme val="minor"/>
      </rPr>
      <t>Invoice Day Column (optional), Add Cutoff Dates (optional)</t>
    </r>
    <r>
      <rPr>
        <sz val="11"/>
        <color theme="1"/>
        <rFont val="Calibri"/>
        <family val="2"/>
        <scheme val="minor"/>
      </rPr>
      <t xml:space="preserve"> based on which columns in your transaction list include those data points.</t>
    </r>
  </si>
  <si>
    <t>Fill in your period end schedule to the left on this sheet.  Use the comments in the header cells for assistance in filling out each field.  Conditional formatting is in place to help ensure there are no date gaps/overlaps.</t>
  </si>
  <si>
    <r>
      <t xml:space="preserve">On a monthly (or more frequent) basis copy the data (including headers) from the prepaid item source data (G/L details or other data source) to the </t>
    </r>
    <r>
      <rPr>
        <b/>
        <sz val="11"/>
        <color rgb="FF00B0F0"/>
        <rFont val="Calibri"/>
        <family val="2"/>
        <scheme val="minor"/>
      </rPr>
      <t>PPA Transaction List</t>
    </r>
    <r>
      <rPr>
        <sz val="11"/>
        <color theme="1"/>
        <rFont val="Calibri"/>
        <family val="2"/>
        <scheme val="minor"/>
      </rPr>
      <t xml:space="preserve"> sheet.  Any columns included in this list will be copied into the </t>
    </r>
    <r>
      <rPr>
        <b/>
        <sz val="11"/>
        <color rgb="FF00B0F0"/>
        <rFont val="Calibri"/>
        <family val="2"/>
        <scheme val="minor"/>
      </rPr>
      <t>Amortization Lines</t>
    </r>
    <r>
      <rPr>
        <sz val="11"/>
        <color theme="1"/>
        <rFont val="Calibri"/>
        <family val="2"/>
        <scheme val="minor"/>
      </rPr>
      <t xml:space="preserve"> sheet.</t>
    </r>
  </si>
  <si>
    <r>
      <t xml:space="preserve">In the yellow boxes below, enter the columns containing the start/end dates and amortizable amounts in the </t>
    </r>
    <r>
      <rPr>
        <b/>
        <sz val="11"/>
        <color rgb="FF00B0F0"/>
        <rFont val="Calibri"/>
        <family val="2"/>
        <scheme val="minor"/>
      </rPr>
      <t>PPA Transaction List</t>
    </r>
    <r>
      <rPr>
        <sz val="11"/>
        <color theme="1"/>
        <rFont val="Calibri"/>
        <family val="2"/>
        <scheme val="minor"/>
      </rPr>
      <t xml:space="preserve"> sheet that the amortized lines should be based on (this is also mentioned in step 3 above).</t>
    </r>
  </si>
  <si>
    <r>
      <t xml:space="preserve">Run the </t>
    </r>
    <r>
      <rPr>
        <b/>
        <sz val="11"/>
        <color theme="9" tint="-0.249977111117893"/>
        <rFont val="Calibri"/>
        <family val="2"/>
        <scheme val="minor"/>
      </rPr>
      <t>Calculate Amortization Lines</t>
    </r>
    <r>
      <rPr>
        <sz val="11"/>
        <color theme="1"/>
        <rFont val="Calibri"/>
        <family val="2"/>
        <scheme val="minor"/>
      </rPr>
      <t xml:space="preserve"> macro again once the inputs are filled in below, period start/end dates are filled in to the left, and data is filled on the </t>
    </r>
    <r>
      <rPr>
        <b/>
        <sz val="11"/>
        <color rgb="FF00B0F0"/>
        <rFont val="Calibri"/>
        <family val="2"/>
        <scheme val="minor"/>
      </rPr>
      <t>PPA Transaction Lines</t>
    </r>
    <r>
      <rPr>
        <sz val="11"/>
        <color theme="1"/>
        <rFont val="Calibri"/>
        <family val="2"/>
        <scheme val="minor"/>
      </rPr>
      <t xml:space="preserve"> sheet.  The period start/end dates and settings below are used to create amortization lines on the </t>
    </r>
    <r>
      <rPr>
        <b/>
        <sz val="11"/>
        <color rgb="FF00B0F0"/>
        <rFont val="Calibri"/>
        <family val="2"/>
        <scheme val="minor"/>
      </rPr>
      <t>Amortization Lines</t>
    </r>
    <r>
      <rPr>
        <sz val="11"/>
        <color theme="1"/>
        <rFont val="Calibri"/>
        <family val="2"/>
        <scheme val="minor"/>
      </rPr>
      <t xml:space="preserve"> sheet.  Those amortization lines can then be used to record journal entries, support account reconciliations, etc.</t>
    </r>
  </si>
  <si>
    <r>
      <t xml:space="preserve">The first time you calculate amortization lines, three additional sheets are created:
1) </t>
    </r>
    <r>
      <rPr>
        <b/>
        <sz val="11"/>
        <color rgb="FF00B0F0"/>
        <rFont val="Calibri"/>
        <family val="2"/>
        <scheme val="minor"/>
      </rPr>
      <t>All PPA Transactions</t>
    </r>
    <r>
      <rPr>
        <sz val="11"/>
        <color theme="1"/>
        <rFont val="Calibri"/>
        <family val="2"/>
        <scheme val="minor"/>
      </rPr>
      <t xml:space="preserve"> - the records on the </t>
    </r>
    <r>
      <rPr>
        <b/>
        <sz val="11"/>
        <color rgb="FF00B0F0"/>
        <rFont val="Calibri"/>
        <family val="2"/>
        <scheme val="minor"/>
      </rPr>
      <t>PPA Transaction List</t>
    </r>
    <r>
      <rPr>
        <sz val="11"/>
        <color theme="1"/>
        <rFont val="Calibri"/>
        <family val="2"/>
        <scheme val="minor"/>
      </rPr>
      <t xml:space="preserve"> sheet are accumulated on this sheet for completeness.
2) </t>
    </r>
    <r>
      <rPr>
        <b/>
        <sz val="11"/>
        <color rgb="FF00B0F0"/>
        <rFont val="Calibri"/>
        <family val="2"/>
        <scheme val="minor"/>
      </rPr>
      <t>All Amortization Lines</t>
    </r>
    <r>
      <rPr>
        <sz val="11"/>
        <color theme="1"/>
        <rFont val="Calibri"/>
        <family val="2"/>
        <scheme val="minor"/>
      </rPr>
      <t xml:space="preserve"> - the amortization lines for each run are accumulated on this sheet for completeness and to power the </t>
    </r>
    <r>
      <rPr>
        <b/>
        <sz val="11"/>
        <color rgb="FF00B0F0"/>
        <rFont val="Calibri"/>
        <family val="2"/>
        <scheme val="minor"/>
      </rPr>
      <t>PPA Rec</t>
    </r>
    <r>
      <rPr>
        <sz val="11"/>
        <color theme="1"/>
        <rFont val="Calibri"/>
        <family val="2"/>
        <scheme val="minor"/>
      </rPr>
      <t xml:space="preserve"> sheet.
3) </t>
    </r>
    <r>
      <rPr>
        <b/>
        <sz val="11"/>
        <color rgb="FF00B0F0"/>
        <rFont val="Calibri"/>
        <family val="2"/>
        <scheme val="minor"/>
      </rPr>
      <t>PPA Rec</t>
    </r>
    <r>
      <rPr>
        <sz val="11"/>
        <color theme="1"/>
        <rFont val="Calibri"/>
        <family val="2"/>
        <scheme val="minor"/>
      </rPr>
      <t xml:space="preserve"> - this gives you a roll-forward/reconciliation view of the prepaid balances.  Change the </t>
    </r>
    <r>
      <rPr>
        <b/>
        <sz val="11"/>
        <color theme="1"/>
        <rFont val="Calibri"/>
        <family val="2"/>
        <scheme val="minor"/>
      </rPr>
      <t>Month-End Date</t>
    </r>
    <r>
      <rPr>
        <sz val="11"/>
        <color theme="1"/>
        <rFont val="Calibri"/>
        <family val="2"/>
        <scheme val="minor"/>
      </rPr>
      <t xml:space="preserve"> and </t>
    </r>
    <r>
      <rPr>
        <b/>
        <sz val="11"/>
        <color theme="1"/>
        <rFont val="Calibri"/>
        <family val="2"/>
        <scheme val="minor"/>
      </rPr>
      <t>Show By</t>
    </r>
    <r>
      <rPr>
        <sz val="11"/>
        <color theme="1"/>
        <rFont val="Calibri"/>
        <family val="2"/>
        <scheme val="minor"/>
      </rPr>
      <t xml:space="preserve"> fields to refresh.
The </t>
    </r>
    <r>
      <rPr>
        <b/>
        <sz val="11"/>
        <color rgb="FF00B0F0"/>
        <rFont val="Calibri"/>
        <family val="2"/>
        <scheme val="minor"/>
      </rPr>
      <t>All Amortization Lines</t>
    </r>
    <r>
      <rPr>
        <sz val="11"/>
        <color theme="1"/>
        <rFont val="Calibri"/>
        <family val="2"/>
        <scheme val="minor"/>
      </rPr>
      <t xml:space="preserve"> sheet can be leveraged for streamlining journal entries using the </t>
    </r>
    <r>
      <rPr>
        <b/>
        <sz val="11"/>
        <color theme="9" tint="-0.249977111117893"/>
        <rFont val="Calibri"/>
        <family val="2"/>
        <scheme val="minor"/>
      </rPr>
      <t>Create Journal Entry Lines</t>
    </r>
    <r>
      <rPr>
        <sz val="11"/>
        <color theme="1"/>
        <rFont val="Calibri"/>
        <family val="2"/>
        <scheme val="minor"/>
      </rPr>
      <t xml:space="preserve"> macro.</t>
    </r>
  </si>
  <si>
    <t>Amortization Type:</t>
  </si>
  <si>
    <t>Calculation Type:</t>
  </si>
  <si>
    <t>Start Date Column:</t>
  </si>
  <si>
    <t>End Date Column:</t>
  </si>
  <si>
    <t>Amount Column:</t>
  </si>
  <si>
    <t>Invoice Day Column:</t>
  </si>
  <si>
    <t>Add Cutoff Dates:</t>
  </si>
  <si>
    <r>
      <t xml:space="preserve">Built with the XLEV8 Excel Add-in - find more at </t>
    </r>
    <r>
      <rPr>
        <b/>
        <u/>
        <sz val="11"/>
        <color theme="9"/>
        <rFont val="Calibri"/>
        <family val="2"/>
        <scheme val="minor"/>
      </rPr>
      <t>www.xlev8.co</t>
    </r>
  </si>
  <si>
    <t>Description</t>
  </si>
  <si>
    <t>Reference</t>
  </si>
  <si>
    <t>P&amp;L Offset</t>
  </si>
  <si>
    <t>Location</t>
  </si>
  <si>
    <t>Category</t>
  </si>
  <si>
    <t>Vendor</t>
  </si>
  <si>
    <t>Invoice</t>
  </si>
  <si>
    <t>BL Activity</t>
  </si>
  <si>
    <t>Open Date</t>
  </si>
  <si>
    <t>Start Date</t>
  </si>
  <si>
    <t>End Date</t>
  </si>
  <si>
    <t>Close Date</t>
  </si>
  <si>
    <t>Currency</t>
  </si>
  <si>
    <t>Amount</t>
  </si>
  <si>
    <t>Office 365 Subscription</t>
  </si>
  <si>
    <t>C0004_1229_1000_44954_Office 365 Subscription_1</t>
  </si>
  <si>
    <t>6505</t>
  </si>
  <si>
    <t>1000</t>
  </si>
  <si>
    <t>Software</t>
  </si>
  <si>
    <t>Microsoft</t>
  </si>
  <si>
    <t>45258487</t>
  </si>
  <si>
    <t>Additions</t>
  </si>
  <si>
    <t>USD</t>
  </si>
  <si>
    <t>Adobe Subscription</t>
  </si>
  <si>
    <t>C0004_1229_1000_44618_Adobe Subscription_2</t>
  </si>
  <si>
    <t>Adobe</t>
  </si>
  <si>
    <t>54844DE448</t>
  </si>
  <si>
    <t>Norton Anti-virus Subscription</t>
  </si>
  <si>
    <t>C0004_1229_1000_44744_Norton Anti-virus Subscription_3</t>
  </si>
  <si>
    <t>Norton</t>
  </si>
  <si>
    <t>484789966AAD</t>
  </si>
  <si>
    <t>BlackLine Subscription</t>
  </si>
  <si>
    <t>C0004_1229_1000_44709_BlackLine Subscription_4</t>
  </si>
  <si>
    <t>BlackLine</t>
  </si>
  <si>
    <t>14774789</t>
  </si>
  <si>
    <t>Workiva Wdesk Subscriptoin</t>
  </si>
  <si>
    <t>C0004_1229_1000_44254_Workiva Wdesk Subscriptoin_5</t>
  </si>
  <si>
    <t>Workiva</t>
  </si>
  <si>
    <t>13158785</t>
  </si>
  <si>
    <t>Avalara Software Subscription</t>
  </si>
  <si>
    <t>C0004_1229_1000_44562_Avalara Software Subscription_6</t>
  </si>
  <si>
    <t>Avalara</t>
  </si>
  <si>
    <t>2015878-832</t>
  </si>
  <si>
    <t>Concur Expense Reports Subscription</t>
  </si>
  <si>
    <t>C0004_1229_1000_45017_Concur Expense Reports Subscription_7</t>
  </si>
  <si>
    <t>Concur</t>
  </si>
  <si>
    <t>11422358</t>
  </si>
  <si>
    <t>Coupa AP Workflow Subscription</t>
  </si>
  <si>
    <t>C0004_1229_1000_44800_Coupa AP Workflow Subscription_8</t>
  </si>
  <si>
    <t>Coupa</t>
  </si>
  <si>
    <t>78964123</t>
  </si>
  <si>
    <t>Planful Budget and Reporting Subscription</t>
  </si>
  <si>
    <t>C0004_1229_1000_44470_Planful Budget and Reporting Subscription_9</t>
  </si>
  <si>
    <t>Planful</t>
  </si>
  <si>
    <t>15975685</t>
  </si>
  <si>
    <t>Lucernex Lease Management Subscription</t>
  </si>
  <si>
    <t>C0004_1229_1000_44744_Lucernex Lease Management Subscription_10</t>
  </si>
  <si>
    <t>Lucernex</t>
  </si>
  <si>
    <t>15156584</t>
  </si>
  <si>
    <t>2020 - 01</t>
  </si>
  <si>
    <t>2020 - 02</t>
  </si>
  <si>
    <t>2020 - 03</t>
  </si>
  <si>
    <t>2020 - 04</t>
  </si>
  <si>
    <t>2020 - 05</t>
  </si>
  <si>
    <t>2020 - 06</t>
  </si>
  <si>
    <t>2020 - 07</t>
  </si>
  <si>
    <t>2020 - 08</t>
  </si>
  <si>
    <t>2020 - 09</t>
  </si>
  <si>
    <t>2020 - 10</t>
  </si>
  <si>
    <t>2020 - 11</t>
  </si>
  <si>
    <t>2020 - 12</t>
  </si>
  <si>
    <t>2021 - 01</t>
  </si>
  <si>
    <t>2021 - 02</t>
  </si>
  <si>
    <t>2021 - 03</t>
  </si>
  <si>
    <t>2021 - 04</t>
  </si>
  <si>
    <t>2021 - 05</t>
  </si>
  <si>
    <t>2021 - 06</t>
  </si>
  <si>
    <t>2021 - 07</t>
  </si>
  <si>
    <t>2021 - 08</t>
  </si>
  <si>
    <t>2021 - 09</t>
  </si>
  <si>
    <t>2021 - 10</t>
  </si>
  <si>
    <t>2021 - 11</t>
  </si>
  <si>
    <t>2021 - 12</t>
  </si>
  <si>
    <t>2022 - 01</t>
  </si>
  <si>
    <t>2022 - 02</t>
  </si>
  <si>
    <t>2022 - 03</t>
  </si>
  <si>
    <t>2022 - 04</t>
  </si>
  <si>
    <t>2022 - 05</t>
  </si>
  <si>
    <t>2022 - 06</t>
  </si>
  <si>
    <t>2022 - 07</t>
  </si>
  <si>
    <t>2022 - 08</t>
  </si>
  <si>
    <t>2022 - 09</t>
  </si>
  <si>
    <t>2022 - 10</t>
  </si>
  <si>
    <t>2022 - 11</t>
  </si>
  <si>
    <t>2022 - 12</t>
  </si>
  <si>
    <t>2023 - 01</t>
  </si>
  <si>
    <t>2023 - 02</t>
  </si>
  <si>
    <t>2023 - 03</t>
  </si>
  <si>
    <t>2023 - 04</t>
  </si>
  <si>
    <t>2023 - 05</t>
  </si>
  <si>
    <t>2023 - 06</t>
  </si>
  <si>
    <t>2023 - 07</t>
  </si>
  <si>
    <t>2023 - 08</t>
  </si>
  <si>
    <t>2023 - 09</t>
  </si>
  <si>
    <t>2023 - 10</t>
  </si>
  <si>
    <t>2023 - 11</t>
  </si>
  <si>
    <t>2023 - 12</t>
  </si>
  <si>
    <t>2024 - 01</t>
  </si>
  <si>
    <t>2024 - 02</t>
  </si>
  <si>
    <t>2024 - 03</t>
  </si>
  <si>
    <t>2024 - 04</t>
  </si>
  <si>
    <t>2024 - 05</t>
  </si>
  <si>
    <t>2024 - 06</t>
  </si>
  <si>
    <t>2024 - 07</t>
  </si>
  <si>
    <t>2024 - 08</t>
  </si>
  <si>
    <t>2024 - 09</t>
  </si>
  <si>
    <t>2024 - 10</t>
  </si>
  <si>
    <t>2024 - 11</t>
  </si>
  <si>
    <t>2024 - 12</t>
  </si>
  <si>
    <t>2025 - 01</t>
  </si>
  <si>
    <t>2025 - 02</t>
  </si>
  <si>
    <t>2025 - 03</t>
  </si>
  <si>
    <t>2025 - 04</t>
  </si>
  <si>
    <t>2025 - 05</t>
  </si>
  <si>
    <t>2025 - 06</t>
  </si>
  <si>
    <t>2025 - 07</t>
  </si>
  <si>
    <t>2025 - 08</t>
  </si>
  <si>
    <t>2025 - 09</t>
  </si>
  <si>
    <t>2025 - 10</t>
  </si>
  <si>
    <t>2025 - 11</t>
  </si>
  <si>
    <t>2025 - 12</t>
  </si>
  <si>
    <t>2026 - 01</t>
  </si>
  <si>
    <t>2026 - 02</t>
  </si>
  <si>
    <t>2026 - 03</t>
  </si>
  <si>
    <t>2026 - 04</t>
  </si>
  <si>
    <t>2026 - 05</t>
  </si>
  <si>
    <t>2026 - 06</t>
  </si>
  <si>
    <t>2026 - 07</t>
  </si>
  <si>
    <t>2026 - 08</t>
  </si>
  <si>
    <t>2026 - 09</t>
  </si>
  <si>
    <t>2026 - 10</t>
  </si>
  <si>
    <t>2026 - 11</t>
  </si>
  <si>
    <t>2026 - 12</t>
  </si>
  <si>
    <t>2027 - 01</t>
  </si>
  <si>
    <t>2027 - 02</t>
  </si>
  <si>
    <t>2027 - 03</t>
  </si>
  <si>
    <t>2027 - 04</t>
  </si>
  <si>
    <t>2027 - 05</t>
  </si>
  <si>
    <t>2027 - 06</t>
  </si>
  <si>
    <t>2027 - 07</t>
  </si>
  <si>
    <t>2027 - 08</t>
  </si>
  <si>
    <t>2027 - 09</t>
  </si>
  <si>
    <t>2027 - 10</t>
  </si>
  <si>
    <t>2027 - 11</t>
  </si>
  <si>
    <t>2027 - 12</t>
  </si>
  <si>
    <t>2028 - 01</t>
  </si>
  <si>
    <t>2028 - 02</t>
  </si>
  <si>
    <t>2028 - 03</t>
  </si>
  <si>
    <t>2028 - 04</t>
  </si>
  <si>
    <t>2028 - 05</t>
  </si>
  <si>
    <t>2028 - 06</t>
  </si>
  <si>
    <t>2028 - 07</t>
  </si>
  <si>
    <t>2028 - 08</t>
  </si>
  <si>
    <t>2028 - 09</t>
  </si>
  <si>
    <t>2028 - 10</t>
  </si>
  <si>
    <t>2028 - 11</t>
  </si>
  <si>
    <t>2028 - 12</t>
  </si>
  <si>
    <t>2029 - 01</t>
  </si>
  <si>
    <t>2029 - 02</t>
  </si>
  <si>
    <t>2029 - 03</t>
  </si>
  <si>
    <t>2029 - 04</t>
  </si>
  <si>
    <t>2029 - 05</t>
  </si>
  <si>
    <t>2029 - 06</t>
  </si>
  <si>
    <t>2029 - 07</t>
  </si>
  <si>
    <t>2029 - 08</t>
  </si>
  <si>
    <t>2029 - 09</t>
  </si>
  <si>
    <t>2029 - 10</t>
  </si>
  <si>
    <t>2029 - 11</t>
  </si>
  <si>
    <t>2029 - 12</t>
  </si>
  <si>
    <t>2030 - 01</t>
  </si>
  <si>
    <t>2030 - 02</t>
  </si>
  <si>
    <t>2030 - 03</t>
  </si>
  <si>
    <t>2030 - 04</t>
  </si>
  <si>
    <t>2030 - 05</t>
  </si>
  <si>
    <t>2030 - 06</t>
  </si>
  <si>
    <t>2030 - 07</t>
  </si>
  <si>
    <t>2030 - 08</t>
  </si>
  <si>
    <t>2030 - 09</t>
  </si>
  <si>
    <t>2030 - 10</t>
  </si>
  <si>
    <t>2030 - 11</t>
  </si>
  <si>
    <t>2030 - 12</t>
  </si>
  <si>
    <t>2031 - 01</t>
  </si>
  <si>
    <t>2031 - 02</t>
  </si>
  <si>
    <t>2031 - 03</t>
  </si>
  <si>
    <t>2031 - 04</t>
  </si>
  <si>
    <t>2031 - 05</t>
  </si>
  <si>
    <t>2031 - 06</t>
  </si>
  <si>
    <t>2031 - 07</t>
  </si>
  <si>
    <t>2031 - 08</t>
  </si>
  <si>
    <t>2031 - 09</t>
  </si>
  <si>
    <t>2031 - 10</t>
  </si>
  <si>
    <t>2031 - 11</t>
  </si>
  <si>
    <t>2031 - 12</t>
  </si>
  <si>
    <t>2032 - 01</t>
  </si>
  <si>
    <t>2032 - 02</t>
  </si>
  <si>
    <t>2032 - 03</t>
  </si>
  <si>
    <t>2032 - 04</t>
  </si>
  <si>
    <t>2032 - 05</t>
  </si>
  <si>
    <t>2032 - 06</t>
  </si>
  <si>
    <t>2032 - 07</t>
  </si>
  <si>
    <t>2032 - 08</t>
  </si>
  <si>
    <t>2032 - 09</t>
  </si>
  <si>
    <t>2032 - 10</t>
  </si>
  <si>
    <t>2032 - 11</t>
  </si>
  <si>
    <t>2032 - 12</t>
  </si>
  <si>
    <t>2033 - 01</t>
  </si>
  <si>
    <t>2033 - 02</t>
  </si>
  <si>
    <t>2033 - 03</t>
  </si>
  <si>
    <t>2033 - 04</t>
  </si>
  <si>
    <t>2033 - 05</t>
  </si>
  <si>
    <t>2033 - 06</t>
  </si>
  <si>
    <t>2033 - 07</t>
  </si>
  <si>
    <t>2033 - 08</t>
  </si>
  <si>
    <t>2033 - 09</t>
  </si>
  <si>
    <t>2033 - 10</t>
  </si>
  <si>
    <t>2033 - 11</t>
  </si>
  <si>
    <t>2033 - 12</t>
  </si>
  <si>
    <t>2034 - 01</t>
  </si>
  <si>
    <t>2034 - 02</t>
  </si>
  <si>
    <t>2034 - 03</t>
  </si>
  <si>
    <t>2034 - 04</t>
  </si>
  <si>
    <t>2034 - 05</t>
  </si>
  <si>
    <t>2034 - 06</t>
  </si>
  <si>
    <t>2034 - 07</t>
  </si>
  <si>
    <t>2034 - 08</t>
  </si>
  <si>
    <t>2034 - 09</t>
  </si>
  <si>
    <t>2034 - 10</t>
  </si>
  <si>
    <t>2034 - 11</t>
  </si>
  <si>
    <t>2034 - 12</t>
  </si>
  <si>
    <t>2035 - 01</t>
  </si>
  <si>
    <t>2035 - 02</t>
  </si>
  <si>
    <t>2035 - 03</t>
  </si>
  <si>
    <t>2035 - 04</t>
  </si>
  <si>
    <t>2035 - 05</t>
  </si>
  <si>
    <t>2035 - 06</t>
  </si>
  <si>
    <t>2035 - 07</t>
  </si>
  <si>
    <t>2035 - 08</t>
  </si>
  <si>
    <t>2035 - 09</t>
  </si>
  <si>
    <t>2035 - 10</t>
  </si>
  <si>
    <t>2035 - 11</t>
  </si>
  <si>
    <t>2035 - 12</t>
  </si>
  <si>
    <t>2036 - 01</t>
  </si>
  <si>
    <t>2036 - 02</t>
  </si>
  <si>
    <t>2036 - 03</t>
  </si>
  <si>
    <t>2036 - 04</t>
  </si>
  <si>
    <t>2036 - 05</t>
  </si>
  <si>
    <t>2036 - 06</t>
  </si>
  <si>
    <t>2036 - 07</t>
  </si>
  <si>
    <t>2036 - 08</t>
  </si>
  <si>
    <t>2036 - 09</t>
  </si>
  <si>
    <t>2036 - 10</t>
  </si>
  <si>
    <t>2036 - 11</t>
  </si>
  <si>
    <t>2036 - 12</t>
  </si>
  <si>
    <t>2037 - 01</t>
  </si>
  <si>
    <t>2037 - 02</t>
  </si>
  <si>
    <t>2037 - 03</t>
  </si>
  <si>
    <t>2037 - 04</t>
  </si>
  <si>
    <t>2037 - 05</t>
  </si>
  <si>
    <t>2037 - 06</t>
  </si>
  <si>
    <t>2037 - 07</t>
  </si>
  <si>
    <t>2037 - 08</t>
  </si>
  <si>
    <t>2037 - 09</t>
  </si>
  <si>
    <t>2037 - 10</t>
  </si>
  <si>
    <t>2037 - 11</t>
  </si>
  <si>
    <t>2037 - 12</t>
  </si>
  <si>
    <t>2038 - 01</t>
  </si>
  <si>
    <t>2038 - 02</t>
  </si>
  <si>
    <t>2038 - 03</t>
  </si>
  <si>
    <t>2038 - 04</t>
  </si>
  <si>
    <t>2038 - 05</t>
  </si>
  <si>
    <t>2038 - 06</t>
  </si>
  <si>
    <t>2038 - 07</t>
  </si>
  <si>
    <t>2038 - 08</t>
  </si>
  <si>
    <t>2038 - 09</t>
  </si>
  <si>
    <t>2038 - 10</t>
  </si>
  <si>
    <t>2038 - 11</t>
  </si>
  <si>
    <t>2038 - 12</t>
  </si>
  <si>
    <t>2039 - 01</t>
  </si>
  <si>
    <t>2039 - 02</t>
  </si>
  <si>
    <t>2039 - 03</t>
  </si>
  <si>
    <t>2039 - 04</t>
  </si>
  <si>
    <t>2039 - 05</t>
  </si>
  <si>
    <t>2039 - 06</t>
  </si>
  <si>
    <t>2039 - 07</t>
  </si>
  <si>
    <t>2039 - 08</t>
  </si>
  <si>
    <t>2039 - 09</t>
  </si>
  <si>
    <t>2039 - 10</t>
  </si>
  <si>
    <t>2039 - 11</t>
  </si>
  <si>
    <t>2039 - 12</t>
  </si>
  <si>
    <t>2040 - 01</t>
  </si>
  <si>
    <t>2040 - 02</t>
  </si>
  <si>
    <t>2040 - 03</t>
  </si>
  <si>
    <t>2040 - 04</t>
  </si>
  <si>
    <t>2040 - 05</t>
  </si>
  <si>
    <t>2040 - 06</t>
  </si>
  <si>
    <t>2040 - 07</t>
  </si>
  <si>
    <t>2040 - 08</t>
  </si>
  <si>
    <t>2040 - 09</t>
  </si>
  <si>
    <t>2040 - 10</t>
  </si>
  <si>
    <t>2040 - 11</t>
  </si>
  <si>
    <t>2040 - 12</t>
  </si>
  <si>
    <t>2041 - 01</t>
  </si>
  <si>
    <t>2041 - 02</t>
  </si>
  <si>
    <t>2041 - 03</t>
  </si>
  <si>
    <t>2041 - 04</t>
  </si>
  <si>
    <t>2041 - 05</t>
  </si>
  <si>
    <t>2041 - 06</t>
  </si>
  <si>
    <t>2041 - 07</t>
  </si>
  <si>
    <t>2041 - 08</t>
  </si>
  <si>
    <t>2041 - 09</t>
  </si>
  <si>
    <t>2041 - 10</t>
  </si>
  <si>
    <t>2041 - 11</t>
  </si>
  <si>
    <t>2041 - 12</t>
  </si>
  <si>
    <t>2042 - 01</t>
  </si>
  <si>
    <t>2042 - 02</t>
  </si>
  <si>
    <t>2042 - 03</t>
  </si>
  <si>
    <t>2042 - 04</t>
  </si>
  <si>
    <t>2042 - 05</t>
  </si>
  <si>
    <t>2042 - 06</t>
  </si>
  <si>
    <t>2042 - 07</t>
  </si>
  <si>
    <t>2042 - 08</t>
  </si>
  <si>
    <t>2042 - 09</t>
  </si>
  <si>
    <t>2042 - 10</t>
  </si>
  <si>
    <t>2042 - 11</t>
  </si>
  <si>
    <t>2042 - 12</t>
  </si>
  <si>
    <t>2043 - 01</t>
  </si>
  <si>
    <t>2043 - 02</t>
  </si>
  <si>
    <t>2043 - 03</t>
  </si>
  <si>
    <t>2043 - 04</t>
  </si>
  <si>
    <t>2043 - 05</t>
  </si>
  <si>
    <t>2043 - 06</t>
  </si>
  <si>
    <t>2043 - 07</t>
  </si>
  <si>
    <t>2043 - 08</t>
  </si>
  <si>
    <t>2043 - 09</t>
  </si>
  <si>
    <t>2043 - 10</t>
  </si>
  <si>
    <t>2043 - 11</t>
  </si>
  <si>
    <t>2043 - 12</t>
  </si>
  <si>
    <t>2044 - 01</t>
  </si>
  <si>
    <t>2044 - 02</t>
  </si>
  <si>
    <t>2044 - 03</t>
  </si>
  <si>
    <t>2044 - 04</t>
  </si>
  <si>
    <t>2044 - 05</t>
  </si>
  <si>
    <t>2044 - 06</t>
  </si>
  <si>
    <t>2044 - 07</t>
  </si>
  <si>
    <t>2044 - 08</t>
  </si>
  <si>
    <t>2044 - 09</t>
  </si>
  <si>
    <t>2044 - 10</t>
  </si>
  <si>
    <t>2044 - 11</t>
  </si>
  <si>
    <t>2044 - 12</t>
  </si>
  <si>
    <t>2045 - 01</t>
  </si>
  <si>
    <t>2045 - 02</t>
  </si>
  <si>
    <t>2045 - 03</t>
  </si>
  <si>
    <t>2045 - 04</t>
  </si>
  <si>
    <t>2045 - 05</t>
  </si>
  <si>
    <t>2045 - 06</t>
  </si>
  <si>
    <t>2045 - 07</t>
  </si>
  <si>
    <t>2045 - 08</t>
  </si>
  <si>
    <t>2045 - 09</t>
  </si>
  <si>
    <t>2045 - 10</t>
  </si>
  <si>
    <t>2045 - 11</t>
  </si>
  <si>
    <t>2045 - 12</t>
  </si>
  <si>
    <t>2046 - 01</t>
  </si>
  <si>
    <t>2046 - 02</t>
  </si>
  <si>
    <t>2046 - 03</t>
  </si>
  <si>
    <t>2046 - 04</t>
  </si>
  <si>
    <t>2046 - 05</t>
  </si>
  <si>
    <t>2046 - 06</t>
  </si>
  <si>
    <t>2046 - 07</t>
  </si>
  <si>
    <t>2046 - 08</t>
  </si>
  <si>
    <t>2046 - 09</t>
  </si>
  <si>
    <t>2046 - 10</t>
  </si>
  <si>
    <t>2046 - 11</t>
  </si>
  <si>
    <t>2046 - 12</t>
  </si>
  <si>
    <t>2047 - 01</t>
  </si>
  <si>
    <t>2047 - 02</t>
  </si>
  <si>
    <t>2047 - 03</t>
  </si>
  <si>
    <t>2047 - 04</t>
  </si>
  <si>
    <t>2047 - 05</t>
  </si>
  <si>
    <t>2047 - 06</t>
  </si>
  <si>
    <t>2047 - 07</t>
  </si>
  <si>
    <t>2047 - 08</t>
  </si>
  <si>
    <t>2047 - 09</t>
  </si>
  <si>
    <t>2047 - 10</t>
  </si>
  <si>
    <t>2047 - 11</t>
  </si>
  <si>
    <t>2047 - 12</t>
  </si>
  <si>
    <t>2048 - 01</t>
  </si>
  <si>
    <t>2048 - 02</t>
  </si>
  <si>
    <t>2048 - 03</t>
  </si>
  <si>
    <t>2048 - 04</t>
  </si>
  <si>
    <t>2048 - 05</t>
  </si>
  <si>
    <t>2048 - 06</t>
  </si>
  <si>
    <t>2048 - 07</t>
  </si>
  <si>
    <t>2048 - 08</t>
  </si>
  <si>
    <t>2048 - 09</t>
  </si>
  <si>
    <t>2048 - 10</t>
  </si>
  <si>
    <t>2048 - 11</t>
  </si>
  <si>
    <t>2048 - 12</t>
  </si>
  <si>
    <t>2049 - 01</t>
  </si>
  <si>
    <t>2049 - 02</t>
  </si>
  <si>
    <t>2049 - 03</t>
  </si>
  <si>
    <t>2049 - 04</t>
  </si>
  <si>
    <t>2049 - 05</t>
  </si>
  <si>
    <t>2049 - 06</t>
  </si>
  <si>
    <t>2049 - 07</t>
  </si>
  <si>
    <t>2049 - 08</t>
  </si>
  <si>
    <t>2049 - 09</t>
  </si>
  <si>
    <t>2049 - 10</t>
  </si>
  <si>
    <t>2049 - 11</t>
  </si>
  <si>
    <t>2049 - 12</t>
  </si>
  <si>
    <t>Calculate By Day</t>
  </si>
  <si>
    <t>J</t>
  </si>
  <si>
    <t>K</t>
  </si>
  <si>
    <t>N</t>
  </si>
  <si>
    <t>Trx Row</t>
  </si>
  <si>
    <t>Amort Line</t>
  </si>
  <si>
    <t>Amort PE Date</t>
  </si>
  <si>
    <t>Amort Amount</t>
  </si>
  <si>
    <t>Starting Balance</t>
  </si>
  <si>
    <t>Remaining Balance</t>
  </si>
  <si>
    <t>Amort Note</t>
  </si>
  <si>
    <t>Expected Invoice Date</t>
  </si>
  <si>
    <t>EOCM Date</t>
  </si>
  <si>
    <t>EOFP Date</t>
  </si>
  <si>
    <t>37 periods amortized (1/15/2023 to 1/14/2026)</t>
  </si>
  <si>
    <t>36 periods amortized (2/1/2022 to 1/31/2025)</t>
  </si>
  <si>
    <t>25 periods amortized (7/1/2022 to 6/30/2024)</t>
  </si>
  <si>
    <t>36 periods amortized (5/1/2022 to 4/30/2025)</t>
  </si>
  <si>
    <t>47 periods amortized (1/31/2021 to 12/31/2024)</t>
  </si>
  <si>
    <t>37 periods amortized (12/10/2021 to 12/31/2024)</t>
  </si>
  <si>
    <t>37 periods amortized (4/1/2023 to 3/31/2026)</t>
  </si>
  <si>
    <t>36 periods amortized (8/1/2022 to 7/31/2025)</t>
  </si>
  <si>
    <t>37 periods amortized (10/1/2021 to 9/30/2024)</t>
  </si>
  <si>
    <t>37 periods amortized (6/12/2022 to 6/11/2025)</t>
  </si>
  <si>
    <t>SUM</t>
  </si>
  <si>
    <t>DIFF</t>
  </si>
  <si>
    <t>Month-End Date:</t>
  </si>
  <si>
    <t>Month-Beg Date:</t>
  </si>
  <si>
    <t>PY Month Date:</t>
  </si>
  <si>
    <t>Show by:</t>
  </si>
  <si>
    <t>Column:</t>
  </si>
  <si>
    <t># Rows:</t>
  </si>
  <si>
    <t>Total</t>
  </si>
  <si>
    <t>Check</t>
  </si>
  <si>
    <t>Difference</t>
  </si>
  <si>
    <t>Original Amount</t>
  </si>
  <si>
    <t>Starting Amount</t>
  </si>
  <si>
    <t>Amortizaton</t>
  </si>
  <si>
    <t>Ending Amount</t>
  </si>
  <si>
    <t>JE Output Line 1</t>
  </si>
  <si>
    <t>JE Output Line 2</t>
  </si>
  <si>
    <t>JE Column</t>
  </si>
  <si>
    <t>SD Column</t>
  </si>
  <si>
    <t>Fixed Value</t>
  </si>
  <si>
    <t>Formula</t>
  </si>
  <si>
    <t>Instructions - Initial Setup</t>
  </si>
  <si>
    <r>
      <t xml:space="preserve">Fill in your period end schedule here on the </t>
    </r>
    <r>
      <rPr>
        <b/>
        <sz val="11"/>
        <color rgb="FF00B0F0"/>
        <rFont val="Calibri"/>
        <family val="2"/>
        <scheme val="minor"/>
      </rPr>
      <t>JE Period End Dates</t>
    </r>
    <r>
      <rPr>
        <sz val="11"/>
        <color theme="1"/>
        <rFont val="Calibri"/>
        <family val="2"/>
        <scheme val="minor"/>
      </rPr>
      <t xml:space="preserve"> sheet.  An example is listed by default - clear the example labels/dates to insert your own.</t>
    </r>
  </si>
  <si>
    <r>
      <t xml:space="preserve">Identify the data source for your JE and copy it to the </t>
    </r>
    <r>
      <rPr>
        <b/>
        <sz val="11"/>
        <color rgb="FF00B0F0"/>
        <rFont val="Calibri"/>
        <family val="2"/>
        <scheme val="minor"/>
      </rPr>
      <t>JE Data Source</t>
    </r>
    <r>
      <rPr>
        <sz val="11"/>
        <color theme="1"/>
        <rFont val="Calibri"/>
        <family val="2"/>
        <scheme val="minor"/>
      </rPr>
      <t xml:space="preserve"> sheet.  This data must have header fields in row 1 and data in the rows below.</t>
    </r>
  </si>
  <si>
    <r>
      <t xml:space="preserve">On the </t>
    </r>
    <r>
      <rPr>
        <b/>
        <sz val="11"/>
        <color rgb="FF00B0F0"/>
        <rFont val="Calibri"/>
        <family val="2"/>
        <scheme val="minor"/>
      </rPr>
      <t>JE Output</t>
    </r>
    <r>
      <rPr>
        <sz val="11"/>
        <color theme="1"/>
        <rFont val="Calibri"/>
        <family val="2"/>
        <scheme val="minor"/>
      </rPr>
      <t xml:space="preserve"> sheet, add the labels for the fields required for your journal entry (i.e. amount, date, reference, description, currency, etc.).  Enter these in the exact same order/format you would for a JE that you would normally import to your general ledger.</t>
    </r>
  </si>
  <si>
    <r>
      <t xml:space="preserve">On the </t>
    </r>
    <r>
      <rPr>
        <b/>
        <sz val="11"/>
        <color rgb="FF00B0F0"/>
        <rFont val="Calibri"/>
        <family val="2"/>
        <scheme val="minor"/>
      </rPr>
      <t>JE Mapping</t>
    </r>
    <r>
      <rPr>
        <sz val="11"/>
        <color theme="1"/>
        <rFont val="Calibri"/>
        <family val="2"/>
        <scheme val="minor"/>
      </rPr>
      <t xml:space="preserve"> sheet, set up a mapping of the columns from the </t>
    </r>
    <r>
      <rPr>
        <b/>
        <sz val="11"/>
        <color rgb="FF00B0F0"/>
        <rFont val="Calibri"/>
        <family val="2"/>
        <scheme val="minor"/>
      </rPr>
      <t>JE Data Source</t>
    </r>
    <r>
      <rPr>
        <sz val="11"/>
        <color theme="1"/>
        <rFont val="Calibri"/>
        <family val="2"/>
        <scheme val="minor"/>
      </rPr>
      <t xml:space="preserve"> sheet and how they should flow into the </t>
    </r>
    <r>
      <rPr>
        <b/>
        <sz val="11"/>
        <color rgb="FF00B0F0"/>
        <rFont val="Calibri"/>
        <family val="2"/>
        <scheme val="minor"/>
      </rPr>
      <t>JE Output</t>
    </r>
    <r>
      <rPr>
        <sz val="11"/>
        <color theme="1"/>
        <rFont val="Calibri"/>
        <family val="2"/>
        <scheme val="minor"/>
      </rPr>
      <t xml:space="preserve"> sheet.  There are three options for how to set data that will be copied to the </t>
    </r>
    <r>
      <rPr>
        <b/>
        <sz val="11"/>
        <color rgb="FF00B0F0"/>
        <rFont val="Calibri"/>
        <family val="2"/>
        <scheme val="minor"/>
      </rPr>
      <t>JE Output</t>
    </r>
    <r>
      <rPr>
        <sz val="11"/>
        <color theme="1"/>
        <rFont val="Calibri"/>
        <family val="2"/>
        <scheme val="minor"/>
      </rPr>
      <t xml:space="preserve"> sheet:
1. Data already existing in the </t>
    </r>
    <r>
      <rPr>
        <b/>
        <sz val="11"/>
        <color rgb="FF00B0F0"/>
        <rFont val="Calibri"/>
        <family val="2"/>
        <scheme val="minor"/>
      </rPr>
      <t>JE Data Source</t>
    </r>
    <r>
      <rPr>
        <sz val="11"/>
        <color theme="1"/>
        <rFont val="Calibri"/>
        <family val="2"/>
        <scheme val="minor"/>
      </rPr>
      <t xml:space="preserve"> sheet
2. Fixed values (i.e. currency)
3. Formulas that can append data to the </t>
    </r>
    <r>
      <rPr>
        <b/>
        <sz val="11"/>
        <color rgb="FF00B0F0"/>
        <rFont val="Calibri"/>
        <family val="2"/>
        <scheme val="minor"/>
      </rPr>
      <t>JE Data Source</t>
    </r>
    <r>
      <rPr>
        <sz val="11"/>
        <color theme="1"/>
        <rFont val="Calibri"/>
        <family val="2"/>
        <scheme val="minor"/>
      </rPr>
      <t xml:space="preserve"> sheet (and then be copied as if the data already existed)
Make sure to set the mapping for two separate lines (i.e. the debit and the credit) in the two sets of columns.  Leverage formulas to reverse the signs or apply other calculations on the values in the </t>
    </r>
    <r>
      <rPr>
        <b/>
        <sz val="11"/>
        <color rgb="FF00B0F0"/>
        <rFont val="Calibri"/>
        <family val="2"/>
        <scheme val="minor"/>
      </rPr>
      <t>JE Data Source</t>
    </r>
    <r>
      <rPr>
        <sz val="11"/>
        <color theme="1"/>
        <rFont val="Calibri"/>
        <family val="2"/>
        <scheme val="minor"/>
      </rPr>
      <t xml:space="preserve"> sheet.</t>
    </r>
  </si>
  <si>
    <t>Instructions - Ongoing Usage</t>
  </si>
  <si>
    <r>
      <t xml:space="preserve">To record journal entries for </t>
    </r>
    <r>
      <rPr>
        <i/>
        <sz val="11"/>
        <color theme="1"/>
        <rFont val="Calibri"/>
        <family val="2"/>
        <scheme val="minor"/>
      </rPr>
      <t>multiple periods</t>
    </r>
    <r>
      <rPr>
        <sz val="11"/>
        <color theme="1"/>
        <rFont val="Calibri"/>
        <family val="2"/>
        <scheme val="minor"/>
      </rPr>
      <t xml:space="preserve">, enter dates in the </t>
    </r>
    <r>
      <rPr>
        <b/>
        <sz val="11"/>
        <color theme="1"/>
        <rFont val="Calibri"/>
        <family val="2"/>
        <scheme val="minor"/>
      </rPr>
      <t>JE Start Date</t>
    </r>
    <r>
      <rPr>
        <sz val="11"/>
        <color theme="1"/>
        <rFont val="Calibri"/>
        <family val="2"/>
        <scheme val="minor"/>
      </rPr>
      <t xml:space="preserve"> and </t>
    </r>
    <r>
      <rPr>
        <b/>
        <sz val="11"/>
        <color theme="1"/>
        <rFont val="Calibri"/>
        <family val="2"/>
        <scheme val="minor"/>
      </rPr>
      <t>JE End Date</t>
    </r>
    <r>
      <rPr>
        <sz val="11"/>
        <color theme="1"/>
        <rFont val="Calibri"/>
        <family val="2"/>
        <scheme val="minor"/>
      </rPr>
      <t xml:space="preserve"> fields in the yellow boxes below.  If these are used, a date field must be specified on the </t>
    </r>
    <r>
      <rPr>
        <b/>
        <sz val="11"/>
        <color rgb="FF00B0F0"/>
        <rFont val="Calibri"/>
        <family val="2"/>
        <scheme val="minor"/>
      </rPr>
      <t>JE Mapping</t>
    </r>
    <r>
      <rPr>
        <sz val="11"/>
        <color theme="1"/>
        <rFont val="Calibri"/>
        <family val="2"/>
        <scheme val="minor"/>
      </rPr>
      <t xml:space="preserve"> sheet using a </t>
    </r>
    <r>
      <rPr>
        <b/>
        <sz val="11"/>
        <color theme="1"/>
        <rFont val="Calibri"/>
        <family val="2"/>
        <scheme val="minor"/>
      </rPr>
      <t>[PED]</t>
    </r>
    <r>
      <rPr>
        <sz val="11"/>
        <color theme="1"/>
        <rFont val="Calibri"/>
        <family val="2"/>
        <scheme val="minor"/>
      </rPr>
      <t xml:space="preserve"> fixed value.  The period-end date will be inserted for the JE lines.  If the JE start/end dates are not used (left blank), only one set of JE lines will be created, and the dates used for them can flow from the </t>
    </r>
    <r>
      <rPr>
        <b/>
        <sz val="11"/>
        <color rgb="FF00B0F0"/>
        <rFont val="Calibri"/>
        <family val="2"/>
        <scheme val="minor"/>
      </rPr>
      <t>JE Data Source</t>
    </r>
    <r>
      <rPr>
        <sz val="11"/>
        <color theme="1"/>
        <rFont val="Calibri"/>
        <family val="2"/>
        <scheme val="minor"/>
      </rPr>
      <t xml:space="preserve"> sheet.</t>
    </r>
  </si>
  <si>
    <r>
      <t xml:space="preserve">Copy the source data to be included in the journal entry to the </t>
    </r>
    <r>
      <rPr>
        <b/>
        <sz val="11"/>
        <color rgb="FF00B0F0"/>
        <rFont val="Calibri"/>
        <family val="2"/>
        <scheme val="minor"/>
      </rPr>
      <t>JE Data Source</t>
    </r>
    <r>
      <rPr>
        <sz val="11"/>
        <color theme="1"/>
        <rFont val="Calibri"/>
        <family val="2"/>
        <scheme val="minor"/>
      </rPr>
      <t xml:space="preserve"> sheet.  Remember that data in the </t>
    </r>
    <r>
      <rPr>
        <b/>
        <sz val="11"/>
        <color rgb="FF00B0F0"/>
        <rFont val="Calibri"/>
        <family val="2"/>
        <scheme val="minor"/>
      </rPr>
      <t>JE Data Source</t>
    </r>
    <r>
      <rPr>
        <sz val="11"/>
        <color theme="1"/>
        <rFont val="Calibri"/>
        <family val="2"/>
        <scheme val="minor"/>
      </rPr>
      <t xml:space="preserve"> sheet must have header fields in row 1 and data in the rows below.</t>
    </r>
  </si>
  <si>
    <r>
      <t xml:space="preserve">Run the </t>
    </r>
    <r>
      <rPr>
        <b/>
        <sz val="11"/>
        <color theme="9" tint="-0.249977111117893"/>
        <rFont val="Calibri"/>
        <family val="2"/>
        <scheme val="minor"/>
      </rPr>
      <t>Create Journal Entry Lines</t>
    </r>
    <r>
      <rPr>
        <sz val="11"/>
        <color theme="1"/>
        <rFont val="Calibri"/>
        <family val="2"/>
        <scheme val="minor"/>
      </rPr>
      <t xml:space="preserve"> macro again once the </t>
    </r>
    <r>
      <rPr>
        <b/>
        <sz val="11"/>
        <color rgb="FF00B0F0"/>
        <rFont val="Calibri"/>
        <family val="2"/>
        <scheme val="minor"/>
      </rPr>
      <t>JE Data Source</t>
    </r>
    <r>
      <rPr>
        <sz val="11"/>
        <color theme="1"/>
        <rFont val="Calibri"/>
        <family val="2"/>
        <scheme val="minor"/>
      </rPr>
      <t xml:space="preserve"> sheet has been populated (and the </t>
    </r>
    <r>
      <rPr>
        <b/>
        <sz val="11"/>
        <color rgb="FF00B0F0"/>
        <rFont val="Calibri"/>
        <family val="2"/>
        <scheme val="minor"/>
      </rPr>
      <t>JE Mapping</t>
    </r>
    <r>
      <rPr>
        <sz val="11"/>
        <color theme="1"/>
        <rFont val="Calibri"/>
        <family val="2"/>
        <scheme val="minor"/>
      </rPr>
      <t xml:space="preserve"> sheet has been updated, if applicable).  This will create JE lines on the </t>
    </r>
    <r>
      <rPr>
        <b/>
        <sz val="11"/>
        <color rgb="FF00B0F0"/>
        <rFont val="Calibri"/>
        <family val="2"/>
        <scheme val="minor"/>
      </rPr>
      <t>JE Output</t>
    </r>
    <r>
      <rPr>
        <sz val="11"/>
        <color theme="1"/>
        <rFont val="Calibri"/>
        <family val="2"/>
        <scheme val="minor"/>
      </rPr>
      <t xml:space="preserve"> sheet for one or more periods by leveraging the </t>
    </r>
    <r>
      <rPr>
        <b/>
        <sz val="11"/>
        <color rgb="FF00B0F0"/>
        <rFont val="Calibri"/>
        <family val="2"/>
        <scheme val="minor"/>
      </rPr>
      <t>JE Data Source</t>
    </r>
    <r>
      <rPr>
        <sz val="11"/>
        <color theme="1"/>
        <rFont val="Calibri"/>
        <family val="2"/>
        <scheme val="minor"/>
      </rPr>
      <t xml:space="preserve"> sheet and the </t>
    </r>
    <r>
      <rPr>
        <b/>
        <sz val="11"/>
        <color rgb="FF00B0F0"/>
        <rFont val="Calibri"/>
        <family val="2"/>
        <scheme val="minor"/>
      </rPr>
      <t>JE Mapping</t>
    </r>
    <r>
      <rPr>
        <sz val="11"/>
        <color theme="1"/>
        <rFont val="Calibri"/>
        <family val="2"/>
        <scheme val="minor"/>
      </rPr>
      <t xml:space="preserve"> sheet to copy the data to the right place, apply fixed values, or apply formulas.</t>
    </r>
  </si>
  <si>
    <t>JE Start Date:</t>
  </si>
  <si>
    <t>JE End Date:</t>
  </si>
  <si>
    <t>A</t>
  </si>
  <si>
    <t>B</t>
  </si>
  <si>
    <t>C</t>
  </si>
  <si>
    <t>D</t>
  </si>
  <si>
    <t>E</t>
  </si>
  <si>
    <t>F</t>
  </si>
  <si>
    <t>Account</t>
  </si>
  <si>
    <t>Cost Center</t>
  </si>
  <si>
    <t>Date</t>
  </si>
  <si>
    <t>Q</t>
  </si>
  <si>
    <t>R</t>
  </si>
  <si>
    <t>Y</t>
  </si>
  <si>
    <t>=-R2</t>
  </si>
  <si>
    <t>Z</t>
  </si>
  <si>
    <t>="Amortization PE "&amp;TEXT(Q2,"YYYY-mm-dd")</t>
  </si>
  <si>
    <t>Amortization PE 2023-12-30</t>
  </si>
  <si>
    <t>Sum</t>
  </si>
  <si>
    <t>Count</t>
  </si>
  <si>
    <t>Dr.</t>
  </si>
  <si>
    <t>Cr.</t>
  </si>
  <si>
    <t>If reversing:</t>
  </si>
  <si>
    <t>JE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</si>
</sst>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 m/d/yyyy"/>
    <numFmt numFmtId="165" formatCode="_(* #,##0.00_);_(* \(#,##0.00\);_(* &quot; - &quot;??_);_(@_)"/>
    <numFmt numFmtId="166" formatCode="_(* #,##0_);_(* \(#,##0\);_(* &quot;&quot;\ \-\ &quot;&quot;??_);_(@_)"/>
  </numFmts>
  <fonts count="12" x14ac:knownFonts="1">
    <font>
      <sz val="11"/>
      <color theme="1"/>
      <name val="Calibri"/>
      <family val="2"/>
      <scheme val="minor"/>
    </font>
    <font>
      <b/>
      <sz val="11"/>
      <color theme="1"/>
      <name val="Calibri"/>
      <family val="2"/>
      <scheme val="minor"/>
    </font>
    <font>
      <u/>
      <sz val="11"/>
      <color theme="10"/>
      <name val="Calibri"/>
      <family val="2"/>
      <scheme val="minor"/>
    </font>
    <font>
      <b/>
      <sz val="11"/>
      <color rgb="FF00B0F0"/>
      <name val="Calibri"/>
      <family val="2"/>
      <scheme val="minor"/>
    </font>
    <font>
      <b/>
      <sz val="11"/>
      <color theme="9" tint="-0.249977111117893"/>
      <name val="Calibri"/>
      <family val="2"/>
      <scheme val="minor"/>
    </font>
    <font>
      <sz val="11"/>
      <name val="Calibri"/>
      <family val="2"/>
      <scheme val="minor"/>
    </font>
    <font>
      <b/>
      <u/>
      <sz val="11"/>
      <color theme="9"/>
      <name val="Calibri"/>
      <family val="2"/>
      <scheme val="minor"/>
    </font>
    <font>
      <b/>
      <sz val="9"/>
      <color indexed="81"/>
      <name val="Tahoma"/>
      <family val="2"/>
    </font>
    <font>
      <sz val="9"/>
      <color indexed="81"/>
      <name val="Tahoma"/>
      <family val="2"/>
    </font>
    <font>
      <b/>
      <i/>
      <sz val="11"/>
      <color theme="1"/>
      <name val="Calibri"/>
      <family val="2"/>
      <scheme val="minor"/>
    </font>
    <font>
      <i/>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s>
  <cellStyleXfs count="3">
    <xf numFmtId="0" fontId="0" fillId="0" borderId="0"/>
    <xf numFmtId="0" fontId="2" fillId="0" borderId="0" applyNumberFormat="0" applyFill="0" applyBorder="0" applyAlignment="0" applyProtection="0"/>
    <xf numFmtId="43" fontId="11" fillId="0" borderId="0" applyFont="0" applyFill="0" applyBorder="0" applyAlignment="0" applyProtection="0"/>
  </cellStyleXfs>
  <cellXfs count="32">
    <xf numFmtId="0" fontId="0" fillId="0" borderId="0" xfId="0"/>
    <xf numFmtId="0" fontId="1" fillId="0" borderId="0" xfId="0" applyFont="1"/>
    <xf numFmtId="0" fontId="1" fillId="0" borderId="1" xfId="0" applyFont="1" applyBorder="1"/>
    <xf numFmtId="0" fontId="0" fillId="0" borderId="1" xfId="0" applyBorder="1"/>
    <xf numFmtId="164" fontId="0" fillId="0" borderId="0" xfId="0" applyNumberFormat="1"/>
    <xf numFmtId="0" fontId="0" fillId="0" borderId="0" xfId="0" applyAlignment="1">
      <alignment horizontal="center"/>
    </xf>
    <xf numFmtId="0" fontId="0" fillId="0" borderId="0" xfId="0" applyAlignment="1">
      <alignment horizontal="left" vertical="top" wrapText="1"/>
    </xf>
    <xf numFmtId="0" fontId="0" fillId="2" borderId="2" xfId="0" applyFill="1" applyBorder="1"/>
    <xf numFmtId="49" fontId="1" fillId="0" borderId="0" xfId="0" applyNumberFormat="1" applyFont="1"/>
    <xf numFmtId="14" fontId="1" fillId="0" borderId="0" xfId="0" applyNumberFormat="1" applyFont="1"/>
    <xf numFmtId="49" fontId="0" fillId="0" borderId="0" xfId="0" applyNumberFormat="1"/>
    <xf numFmtId="14" fontId="0" fillId="0" borderId="0" xfId="0" applyNumberFormat="1"/>
    <xf numFmtId="165" fontId="0" fillId="0" borderId="0" xfId="0" applyNumberFormat="1"/>
    <xf numFmtId="164" fontId="0" fillId="2" borderId="2" xfId="0" applyNumberFormat="1" applyFill="1" applyBorder="1"/>
    <xf numFmtId="164" fontId="0" fillId="3" borderId="2" xfId="0" applyNumberFormat="1" applyFill="1" applyBorder="1"/>
    <xf numFmtId="0" fontId="0" fillId="3" borderId="2" xfId="0" applyFill="1" applyBorder="1"/>
    <xf numFmtId="166" fontId="0" fillId="0" borderId="0" xfId="0" applyNumberFormat="1"/>
    <xf numFmtId="0" fontId="9" fillId="0" borderId="0" xfId="0" applyFont="1"/>
    <xf numFmtId="0" fontId="1" fillId="4" borderId="3" xfId="0" applyFont="1" applyFill="1" applyBorder="1"/>
    <xf numFmtId="0" fontId="0" fillId="4" borderId="4" xfId="0" applyFill="1" applyBorder="1"/>
    <xf numFmtId="0" fontId="0" fillId="4" borderId="5" xfId="0" applyFill="1" applyBorder="1"/>
    <xf numFmtId="14" fontId="0" fillId="2" borderId="2" xfId="0" applyNumberFormat="1" applyFill="1" applyBorder="1"/>
    <xf numFmtId="0" fontId="0" fillId="0" borderId="0" xfId="0" quotePrefix="1"/>
    <xf numFmtId="43" fontId="0" fillId="0" borderId="0" xfId="2" applyFont="1"/>
    <xf numFmtId="43" fontId="0" fillId="0" borderId="7" xfId="2" applyFont="1" applyBorder="1"/>
    <xf numFmtId="0" fontId="0" fillId="0" borderId="7" xfId="0" applyBorder="1"/>
    <xf numFmtId="0" fontId="0" fillId="0" borderId="0" xfId="0" applyAlignment="1">
      <alignment horizontal="left" vertical="top" wrapText="1"/>
    </xf>
    <xf numFmtId="0" fontId="5" fillId="0" borderId="0" xfId="1" applyFont="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0" borderId="6" xfId="0" applyBorder="1" applyAlignment="1">
      <alignment horizontal="left" vertical="top" wrapText="1"/>
    </xf>
  </cellXfs>
  <cellStyles count="3">
    <cellStyle name="Comma" xfId="2" builtinId="3"/>
    <cellStyle name="Hyperlink" xfId="1" builtinId="8"/>
    <cellStyle name="Normal" xfId="0" builtinId="0"/>
  </cellStyles>
  <dxfs count="10">
    <dxf>
      <fill>
        <patternFill>
          <fgColor indexed="64"/>
          <bgColor rgb="FF00B050"/>
        </patternFill>
      </fill>
    </dxf>
    <dxf>
      <font>
        <b/>
        <i val="0"/>
        <color theme="0"/>
      </font>
      <fill>
        <patternFill>
          <fgColor indexed="64"/>
          <bgColor rgb="FFFF0000"/>
        </patternFill>
      </fill>
    </dxf>
    <dxf>
      <fill>
        <patternFill>
          <fgColor indexed="64"/>
          <bgColor rgb="FF00B050"/>
        </patternFill>
      </fill>
    </dxf>
    <dxf>
      <font>
        <b/>
        <i val="0"/>
        <color theme="0"/>
      </font>
      <fill>
        <patternFill>
          <fgColor indexed="64"/>
          <bgColor rgb="FFFF0000"/>
        </patternFill>
      </fill>
    </dxf>
    <dxf>
      <fill>
        <patternFill>
          <fgColor indexed="64"/>
          <bgColor rgb="FF00B050"/>
        </patternFill>
      </fill>
    </dxf>
    <dxf>
      <font>
        <b/>
        <i val="0"/>
        <color theme="0"/>
      </font>
      <fill>
        <patternFill>
          <fgColor indexed="64"/>
          <bgColor rgb="FFFF0000"/>
        </patternFill>
      </fill>
    </dxf>
    <dxf>
      <fill>
        <patternFill>
          <bgColor rgb="FFFB9B9D"/>
        </patternFill>
      </fill>
    </dxf>
    <dxf>
      <fill>
        <patternFill>
          <bgColor rgb="FFFB9B9D"/>
        </patternFill>
      </fill>
    </dxf>
    <dxf>
      <fill>
        <patternFill>
          <bgColor rgb="FFFB9B9D"/>
        </patternFill>
      </fill>
    </dxf>
    <dxf>
      <fill>
        <patternFill>
          <bgColor rgb="FFFB9B9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xlev8.co/"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xlev8.co/"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660A0-7E1F-480B-90E9-E215A6AB88E6}">
  <sheetPr codeName="Sheet3"/>
  <dimension ref="A1:U578"/>
  <sheetViews>
    <sheetView workbookViewId="0">
      <pane ySplit="1" topLeftCell="A2" activePane="bottomLeft" state="frozen"/>
      <selection pane="bottomLeft" activeCell="J10" sqref="J10:U11"/>
    </sheetView>
  </sheetViews>
  <sheetFormatPr defaultRowHeight="14.25" x14ac:dyDescent="0.45"/>
  <cols>
    <col min="1" max="1" width="11" bestFit="1" customWidth="1"/>
    <col min="2" max="2" width="15.59765625" customWidth="1"/>
    <col min="3" max="3" width="14.3984375" customWidth="1"/>
    <col min="4" max="4" width="12.73046875" bestFit="1" customWidth="1"/>
    <col min="5" max="8" width="2.86328125" customWidth="1"/>
    <col min="11" max="11" width="21" customWidth="1"/>
  </cols>
  <sheetData>
    <row r="1" spans="1:21" ht="14.65" thickBot="1" x14ac:dyDescent="0.5">
      <c r="A1" s="1" t="s">
        <v>0</v>
      </c>
      <c r="B1" s="1" t="s">
        <v>1</v>
      </c>
      <c r="C1" s="1" t="s">
        <v>2</v>
      </c>
      <c r="D1" s="1" t="s">
        <v>3</v>
      </c>
      <c r="I1" s="2" t="s">
        <v>4</v>
      </c>
      <c r="J1" s="3"/>
      <c r="K1" s="3"/>
      <c r="L1" s="3"/>
      <c r="M1" s="3"/>
      <c r="N1" s="3"/>
      <c r="O1" s="3"/>
      <c r="P1" s="3"/>
      <c r="Q1" s="3"/>
      <c r="R1" s="3"/>
      <c r="S1" s="3"/>
      <c r="T1" s="3"/>
      <c r="U1" s="3"/>
    </row>
    <row r="2" spans="1:21" x14ac:dyDescent="0.45">
      <c r="A2" t="s">
        <v>80</v>
      </c>
      <c r="B2" s="11">
        <v>43499</v>
      </c>
      <c r="C2" s="11">
        <v>43526</v>
      </c>
      <c r="D2">
        <v>28</v>
      </c>
      <c r="I2" s="5">
        <v>1</v>
      </c>
      <c r="J2" s="26" t="s">
        <v>5</v>
      </c>
      <c r="K2" s="26"/>
      <c r="L2" s="26"/>
      <c r="M2" s="26"/>
      <c r="N2" s="26"/>
      <c r="O2" s="26"/>
      <c r="P2" s="26"/>
      <c r="Q2" s="26"/>
      <c r="R2" s="26"/>
      <c r="S2" s="26"/>
      <c r="T2" s="26"/>
      <c r="U2" s="26"/>
    </row>
    <row r="3" spans="1:21" x14ac:dyDescent="0.45">
      <c r="A3" t="s">
        <v>81</v>
      </c>
      <c r="B3" s="11">
        <v>43527</v>
      </c>
      <c r="C3" s="11">
        <v>43561</v>
      </c>
      <c r="D3">
        <v>35</v>
      </c>
      <c r="I3" s="5"/>
      <c r="J3" s="26"/>
      <c r="K3" s="26"/>
      <c r="L3" s="26"/>
      <c r="M3" s="26"/>
      <c r="N3" s="26"/>
      <c r="O3" s="26"/>
      <c r="P3" s="26"/>
      <c r="Q3" s="26"/>
      <c r="R3" s="26"/>
      <c r="S3" s="26"/>
      <c r="T3" s="26"/>
      <c r="U3" s="26"/>
    </row>
    <row r="4" spans="1:21" x14ac:dyDescent="0.45">
      <c r="A4" t="s">
        <v>82</v>
      </c>
      <c r="B4" s="11">
        <v>43562</v>
      </c>
      <c r="C4" s="11">
        <v>43589</v>
      </c>
      <c r="D4">
        <v>28</v>
      </c>
      <c r="I4" s="5"/>
      <c r="J4" s="26"/>
      <c r="K4" s="26"/>
      <c r="L4" s="26"/>
      <c r="M4" s="26"/>
      <c r="N4" s="26"/>
      <c r="O4" s="26"/>
      <c r="P4" s="26"/>
      <c r="Q4" s="26"/>
      <c r="R4" s="26"/>
      <c r="S4" s="26"/>
      <c r="T4" s="26"/>
      <c r="U4" s="26"/>
    </row>
    <row r="5" spans="1:21" x14ac:dyDescent="0.45">
      <c r="A5" t="s">
        <v>83</v>
      </c>
      <c r="B5" s="11">
        <v>43590</v>
      </c>
      <c r="C5" s="11">
        <v>43617</v>
      </c>
      <c r="D5">
        <v>28</v>
      </c>
      <c r="I5" s="5">
        <f>I2+1</f>
        <v>2</v>
      </c>
      <c r="J5" s="26" t="s">
        <v>6</v>
      </c>
      <c r="K5" s="26"/>
      <c r="L5" s="26"/>
      <c r="M5" s="26"/>
      <c r="N5" s="26"/>
      <c r="O5" s="26"/>
      <c r="P5" s="26"/>
      <c r="Q5" s="26"/>
      <c r="R5" s="26"/>
      <c r="S5" s="26"/>
      <c r="T5" s="26"/>
      <c r="U5" s="26"/>
    </row>
    <row r="6" spans="1:21" x14ac:dyDescent="0.45">
      <c r="A6" t="s">
        <v>84</v>
      </c>
      <c r="B6" s="11">
        <v>43618</v>
      </c>
      <c r="C6" s="11">
        <v>43652</v>
      </c>
      <c r="D6">
        <v>35</v>
      </c>
      <c r="I6" s="5"/>
      <c r="J6" s="26"/>
      <c r="K6" s="26"/>
      <c r="L6" s="26"/>
      <c r="M6" s="26"/>
      <c r="N6" s="26"/>
      <c r="O6" s="26"/>
      <c r="P6" s="26"/>
      <c r="Q6" s="26"/>
      <c r="R6" s="26"/>
      <c r="S6" s="26"/>
      <c r="T6" s="26"/>
      <c r="U6" s="26"/>
    </row>
    <row r="7" spans="1:21" x14ac:dyDescent="0.45">
      <c r="A7" t="s">
        <v>85</v>
      </c>
      <c r="B7" s="11">
        <v>43653</v>
      </c>
      <c r="C7" s="11">
        <v>43680</v>
      </c>
      <c r="D7">
        <v>28</v>
      </c>
      <c r="J7" s="26"/>
      <c r="K7" s="26"/>
      <c r="L7" s="26"/>
      <c r="M7" s="26"/>
      <c r="N7" s="26"/>
      <c r="O7" s="26"/>
      <c r="P7" s="26"/>
      <c r="Q7" s="26"/>
      <c r="R7" s="26"/>
      <c r="S7" s="26"/>
      <c r="T7" s="26"/>
      <c r="U7" s="26"/>
    </row>
    <row r="8" spans="1:21" x14ac:dyDescent="0.45">
      <c r="A8" t="s">
        <v>86</v>
      </c>
      <c r="B8" s="11">
        <v>43681</v>
      </c>
      <c r="C8" s="11">
        <v>43708</v>
      </c>
      <c r="D8">
        <v>28</v>
      </c>
      <c r="I8" s="5"/>
      <c r="J8" s="26"/>
      <c r="K8" s="26"/>
      <c r="L8" s="26"/>
      <c r="M8" s="26"/>
      <c r="N8" s="26"/>
      <c r="O8" s="26"/>
      <c r="P8" s="26"/>
      <c r="Q8" s="26"/>
      <c r="R8" s="26"/>
      <c r="S8" s="26"/>
      <c r="T8" s="26"/>
      <c r="U8" s="26"/>
    </row>
    <row r="9" spans="1:21" x14ac:dyDescent="0.45">
      <c r="A9" t="s">
        <v>87</v>
      </c>
      <c r="B9" s="11">
        <v>43709</v>
      </c>
      <c r="C9" s="11">
        <v>43743</v>
      </c>
      <c r="D9">
        <v>35</v>
      </c>
      <c r="I9" s="5"/>
      <c r="J9" s="26"/>
      <c r="K9" s="26"/>
      <c r="L9" s="26"/>
      <c r="M9" s="26"/>
      <c r="N9" s="26"/>
      <c r="O9" s="26"/>
      <c r="P9" s="26"/>
      <c r="Q9" s="26"/>
      <c r="R9" s="26"/>
      <c r="S9" s="26"/>
      <c r="T9" s="26"/>
      <c r="U9" s="26"/>
    </row>
    <row r="10" spans="1:21" x14ac:dyDescent="0.45">
      <c r="A10" t="s">
        <v>88</v>
      </c>
      <c r="B10" s="11">
        <v>43744</v>
      </c>
      <c r="C10" s="11">
        <v>43771</v>
      </c>
      <c r="D10">
        <v>28</v>
      </c>
      <c r="I10" s="5">
        <f>I5+1</f>
        <v>3</v>
      </c>
      <c r="J10" s="26" t="s">
        <v>7</v>
      </c>
      <c r="K10" s="26"/>
      <c r="L10" s="26"/>
      <c r="M10" s="26"/>
      <c r="N10" s="26"/>
      <c r="O10" s="26"/>
      <c r="P10" s="26"/>
      <c r="Q10" s="26"/>
      <c r="R10" s="26"/>
      <c r="S10" s="26"/>
      <c r="T10" s="26"/>
      <c r="U10" s="26"/>
    </row>
    <row r="11" spans="1:21" x14ac:dyDescent="0.45">
      <c r="A11" t="s">
        <v>89</v>
      </c>
      <c r="B11" s="11">
        <v>43772</v>
      </c>
      <c r="C11" s="11">
        <v>43799</v>
      </c>
      <c r="D11">
        <v>28</v>
      </c>
      <c r="I11" s="5"/>
      <c r="J11" s="26"/>
      <c r="K11" s="26"/>
      <c r="L11" s="26"/>
      <c r="M11" s="26"/>
      <c r="N11" s="26"/>
      <c r="O11" s="26"/>
      <c r="P11" s="26"/>
      <c r="Q11" s="26"/>
      <c r="R11" s="26"/>
      <c r="S11" s="26"/>
      <c r="T11" s="26"/>
      <c r="U11" s="26"/>
    </row>
    <row r="12" spans="1:21" x14ac:dyDescent="0.45">
      <c r="A12" t="s">
        <v>90</v>
      </c>
      <c r="B12" s="11">
        <v>43800</v>
      </c>
      <c r="C12" s="11">
        <v>43834</v>
      </c>
      <c r="D12">
        <v>35</v>
      </c>
      <c r="I12" s="5">
        <f>I10+1</f>
        <v>4</v>
      </c>
      <c r="J12" s="26" t="s">
        <v>8</v>
      </c>
      <c r="K12" s="26"/>
      <c r="L12" s="26"/>
      <c r="M12" s="26"/>
      <c r="N12" s="26"/>
      <c r="O12" s="26"/>
      <c r="P12" s="26"/>
      <c r="Q12" s="26"/>
      <c r="R12" s="26"/>
      <c r="S12" s="26"/>
      <c r="T12" s="26"/>
      <c r="U12" s="26"/>
    </row>
    <row r="13" spans="1:21" x14ac:dyDescent="0.45">
      <c r="A13" t="s">
        <v>91</v>
      </c>
      <c r="B13" s="11">
        <v>43835</v>
      </c>
      <c r="C13" s="11">
        <v>43862</v>
      </c>
      <c r="D13">
        <v>28</v>
      </c>
      <c r="I13" s="5"/>
      <c r="J13" s="26"/>
      <c r="K13" s="26"/>
      <c r="L13" s="26"/>
      <c r="M13" s="26"/>
      <c r="N13" s="26"/>
      <c r="O13" s="26"/>
      <c r="P13" s="26"/>
      <c r="Q13" s="26"/>
      <c r="R13" s="26"/>
      <c r="S13" s="26"/>
      <c r="T13" s="26"/>
      <c r="U13" s="26"/>
    </row>
    <row r="14" spans="1:21" x14ac:dyDescent="0.45">
      <c r="A14" t="s">
        <v>92</v>
      </c>
      <c r="B14" s="11">
        <v>43863</v>
      </c>
      <c r="C14" s="11">
        <v>43890</v>
      </c>
      <c r="D14">
        <v>28</v>
      </c>
      <c r="I14" s="5">
        <f>I12+1</f>
        <v>5</v>
      </c>
      <c r="J14" s="26" t="s">
        <v>9</v>
      </c>
      <c r="K14" s="26"/>
      <c r="L14" s="26"/>
      <c r="M14" s="26"/>
      <c r="N14" s="26"/>
      <c r="O14" s="26"/>
      <c r="P14" s="26"/>
      <c r="Q14" s="26"/>
      <c r="R14" s="26"/>
      <c r="S14" s="26"/>
      <c r="T14" s="26"/>
      <c r="U14" s="26"/>
    </row>
    <row r="15" spans="1:21" x14ac:dyDescent="0.45">
      <c r="A15" t="s">
        <v>93</v>
      </c>
      <c r="B15" s="11">
        <v>43891</v>
      </c>
      <c r="C15" s="11">
        <v>43925</v>
      </c>
      <c r="D15">
        <v>35</v>
      </c>
      <c r="I15" s="5"/>
      <c r="J15" s="26"/>
      <c r="K15" s="26"/>
      <c r="L15" s="26"/>
      <c r="M15" s="26"/>
      <c r="N15" s="26"/>
      <c r="O15" s="26"/>
      <c r="P15" s="26"/>
      <c r="Q15" s="26"/>
      <c r="R15" s="26"/>
      <c r="S15" s="26"/>
      <c r="T15" s="26"/>
      <c r="U15" s="26"/>
    </row>
    <row r="16" spans="1:21" x14ac:dyDescent="0.45">
      <c r="A16" t="s">
        <v>94</v>
      </c>
      <c r="B16" s="11">
        <v>43926</v>
      </c>
      <c r="C16" s="11">
        <v>43953</v>
      </c>
      <c r="D16">
        <v>28</v>
      </c>
      <c r="I16" s="5">
        <f>+I14+1</f>
        <v>6</v>
      </c>
      <c r="J16" s="26" t="s">
        <v>10</v>
      </c>
      <c r="K16" s="26"/>
      <c r="L16" s="26"/>
      <c r="M16" s="26"/>
      <c r="N16" s="26"/>
      <c r="O16" s="26"/>
      <c r="P16" s="26"/>
      <c r="Q16" s="26"/>
      <c r="R16" s="26"/>
      <c r="S16" s="26"/>
      <c r="T16" s="26"/>
      <c r="U16" s="26"/>
    </row>
    <row r="17" spans="1:21" x14ac:dyDescent="0.45">
      <c r="A17" t="s">
        <v>95</v>
      </c>
      <c r="B17" s="11">
        <v>43954</v>
      </c>
      <c r="C17" s="11">
        <v>43981</v>
      </c>
      <c r="D17">
        <v>28</v>
      </c>
      <c r="I17" s="5"/>
      <c r="J17" s="26"/>
      <c r="K17" s="26"/>
      <c r="L17" s="26"/>
      <c r="M17" s="26"/>
      <c r="N17" s="26"/>
      <c r="O17" s="26"/>
      <c r="P17" s="26"/>
      <c r="Q17" s="26"/>
      <c r="R17" s="26"/>
      <c r="S17" s="26"/>
      <c r="T17" s="26"/>
      <c r="U17" s="26"/>
    </row>
    <row r="18" spans="1:21" x14ac:dyDescent="0.45">
      <c r="A18" t="s">
        <v>96</v>
      </c>
      <c r="B18" s="11">
        <v>43982</v>
      </c>
      <c r="C18" s="11">
        <v>44016</v>
      </c>
      <c r="D18">
        <v>35</v>
      </c>
      <c r="I18" s="5">
        <f>+I16+1</f>
        <v>7</v>
      </c>
      <c r="J18" s="26" t="s">
        <v>11</v>
      </c>
      <c r="K18" s="26"/>
      <c r="L18" s="26"/>
      <c r="M18" s="26"/>
      <c r="N18" s="26"/>
      <c r="O18" s="26"/>
      <c r="P18" s="26"/>
      <c r="Q18" s="26"/>
      <c r="R18" s="26"/>
      <c r="S18" s="26"/>
      <c r="T18" s="26"/>
      <c r="U18" s="26"/>
    </row>
    <row r="19" spans="1:21" x14ac:dyDescent="0.45">
      <c r="A19" t="s">
        <v>97</v>
      </c>
      <c r="B19" s="11">
        <v>44017</v>
      </c>
      <c r="C19" s="11">
        <v>44044</v>
      </c>
      <c r="D19">
        <v>28</v>
      </c>
      <c r="I19" s="5"/>
      <c r="J19" s="26"/>
      <c r="K19" s="26"/>
      <c r="L19" s="26"/>
      <c r="M19" s="26"/>
      <c r="N19" s="26"/>
      <c r="O19" s="26"/>
      <c r="P19" s="26"/>
      <c r="Q19" s="26"/>
      <c r="R19" s="26"/>
      <c r="S19" s="26"/>
      <c r="T19" s="26"/>
      <c r="U19" s="26"/>
    </row>
    <row r="20" spans="1:21" x14ac:dyDescent="0.45">
      <c r="A20" t="s">
        <v>98</v>
      </c>
      <c r="B20" s="11">
        <v>44045</v>
      </c>
      <c r="C20" s="11">
        <v>44072</v>
      </c>
      <c r="D20">
        <v>28</v>
      </c>
      <c r="J20" s="26"/>
      <c r="K20" s="26"/>
      <c r="L20" s="26"/>
      <c r="M20" s="26"/>
      <c r="N20" s="26"/>
      <c r="O20" s="26"/>
      <c r="P20" s="26"/>
      <c r="Q20" s="26"/>
      <c r="R20" s="26"/>
      <c r="S20" s="26"/>
      <c r="T20" s="26"/>
      <c r="U20" s="26"/>
    </row>
    <row r="21" spans="1:21" x14ac:dyDescent="0.45">
      <c r="A21" t="s">
        <v>99</v>
      </c>
      <c r="B21" s="11">
        <v>44073</v>
      </c>
      <c r="C21" s="11">
        <v>44107</v>
      </c>
      <c r="D21">
        <v>35</v>
      </c>
      <c r="I21" s="5">
        <f>I18+1</f>
        <v>8</v>
      </c>
      <c r="J21" s="26" t="s">
        <v>12</v>
      </c>
      <c r="K21" s="26"/>
      <c r="L21" s="26"/>
      <c r="M21" s="26"/>
      <c r="N21" s="26"/>
      <c r="O21" s="26"/>
      <c r="P21" s="26"/>
      <c r="Q21" s="26"/>
      <c r="R21" s="26"/>
      <c r="S21" s="26"/>
      <c r="T21" s="26"/>
      <c r="U21" s="26"/>
    </row>
    <row r="22" spans="1:21" x14ac:dyDescent="0.45">
      <c r="A22" t="s">
        <v>100</v>
      </c>
      <c r="B22" s="11">
        <v>44108</v>
      </c>
      <c r="C22" s="11">
        <v>44135</v>
      </c>
      <c r="D22">
        <v>28</v>
      </c>
      <c r="J22" s="26"/>
      <c r="K22" s="26"/>
      <c r="L22" s="26"/>
      <c r="M22" s="26"/>
      <c r="N22" s="26"/>
      <c r="O22" s="26"/>
      <c r="P22" s="26"/>
      <c r="Q22" s="26"/>
      <c r="R22" s="26"/>
      <c r="S22" s="26"/>
      <c r="T22" s="26"/>
      <c r="U22" s="26"/>
    </row>
    <row r="23" spans="1:21" x14ac:dyDescent="0.45">
      <c r="A23" t="s">
        <v>101</v>
      </c>
      <c r="B23" s="11">
        <v>44136</v>
      </c>
      <c r="C23" s="11">
        <v>44163</v>
      </c>
      <c r="D23">
        <v>28</v>
      </c>
      <c r="I23" s="5"/>
      <c r="J23" s="26"/>
      <c r="K23" s="26"/>
      <c r="L23" s="26"/>
      <c r="M23" s="26"/>
      <c r="N23" s="26"/>
      <c r="O23" s="26"/>
      <c r="P23" s="26"/>
      <c r="Q23" s="26"/>
      <c r="R23" s="26"/>
      <c r="S23" s="26"/>
      <c r="T23" s="26"/>
      <c r="U23" s="26"/>
    </row>
    <row r="24" spans="1:21" x14ac:dyDescent="0.45">
      <c r="A24" t="s">
        <v>102</v>
      </c>
      <c r="B24" s="11">
        <v>44164</v>
      </c>
      <c r="C24" s="11">
        <v>44198</v>
      </c>
      <c r="D24">
        <v>35</v>
      </c>
      <c r="I24" s="5"/>
      <c r="J24" s="26"/>
      <c r="K24" s="26"/>
      <c r="L24" s="26"/>
      <c r="M24" s="26"/>
      <c r="N24" s="26"/>
      <c r="O24" s="26"/>
      <c r="P24" s="26"/>
      <c r="Q24" s="26"/>
      <c r="R24" s="26"/>
      <c r="S24" s="26"/>
      <c r="T24" s="26"/>
      <c r="U24" s="26"/>
    </row>
    <row r="25" spans="1:21" x14ac:dyDescent="0.45">
      <c r="A25" t="s">
        <v>103</v>
      </c>
      <c r="B25" s="11">
        <v>44199</v>
      </c>
      <c r="C25" s="11">
        <v>44226</v>
      </c>
      <c r="D25">
        <v>28</v>
      </c>
      <c r="I25" s="5"/>
      <c r="J25" s="26"/>
      <c r="K25" s="26"/>
      <c r="L25" s="26"/>
      <c r="M25" s="26"/>
      <c r="N25" s="26"/>
      <c r="O25" s="26"/>
      <c r="P25" s="26"/>
      <c r="Q25" s="26"/>
      <c r="R25" s="26"/>
      <c r="S25" s="26"/>
      <c r="T25" s="26"/>
      <c r="U25" s="26"/>
    </row>
    <row r="26" spans="1:21" ht="14.65" thickBot="1" x14ac:dyDescent="0.5">
      <c r="A26" t="s">
        <v>104</v>
      </c>
      <c r="B26" s="11">
        <v>44227</v>
      </c>
      <c r="C26" s="11">
        <v>44254</v>
      </c>
      <c r="D26">
        <v>28</v>
      </c>
    </row>
    <row r="27" spans="1:21" ht="14.65" thickBot="1" x14ac:dyDescent="0.5">
      <c r="A27" t="s">
        <v>105</v>
      </c>
      <c r="B27" s="11">
        <v>44255</v>
      </c>
      <c r="C27" s="11">
        <v>44289</v>
      </c>
      <c r="D27">
        <v>35</v>
      </c>
      <c r="I27" s="1" t="s">
        <v>13</v>
      </c>
      <c r="K27" s="7" t="s">
        <v>440</v>
      </c>
    </row>
    <row r="28" spans="1:21" ht="14.65" thickBot="1" x14ac:dyDescent="0.5">
      <c r="A28" t="s">
        <v>106</v>
      </c>
      <c r="B28" s="11">
        <v>44290</v>
      </c>
      <c r="C28" s="11">
        <v>44317</v>
      </c>
      <c r="D28">
        <v>28</v>
      </c>
      <c r="I28" s="1" t="s">
        <v>14</v>
      </c>
      <c r="K28" s="7" t="s">
        <v>3</v>
      </c>
    </row>
    <row r="29" spans="1:21" ht="14.65" thickBot="1" x14ac:dyDescent="0.5">
      <c r="A29" t="s">
        <v>107</v>
      </c>
      <c r="B29" s="11">
        <v>44318</v>
      </c>
      <c r="C29" s="11">
        <v>44345</v>
      </c>
      <c r="D29">
        <v>28</v>
      </c>
      <c r="I29" s="1" t="s">
        <v>15</v>
      </c>
      <c r="K29" s="7" t="s">
        <v>441</v>
      </c>
    </row>
    <row r="30" spans="1:21" ht="14.65" thickBot="1" x14ac:dyDescent="0.5">
      <c r="A30" t="s">
        <v>108</v>
      </c>
      <c r="B30" s="11">
        <v>44346</v>
      </c>
      <c r="C30" s="11">
        <v>44380</v>
      </c>
      <c r="D30">
        <v>35</v>
      </c>
      <c r="I30" s="1" t="s">
        <v>16</v>
      </c>
      <c r="K30" s="7" t="s">
        <v>442</v>
      </c>
    </row>
    <row r="31" spans="1:21" ht="14.65" thickBot="1" x14ac:dyDescent="0.5">
      <c r="A31" t="s">
        <v>109</v>
      </c>
      <c r="B31" s="11">
        <v>44381</v>
      </c>
      <c r="C31" s="11">
        <v>44408</v>
      </c>
      <c r="D31">
        <v>28</v>
      </c>
      <c r="I31" s="1" t="s">
        <v>17</v>
      </c>
      <c r="K31" s="7" t="s">
        <v>443</v>
      </c>
    </row>
    <row r="32" spans="1:21" ht="14.65" thickBot="1" x14ac:dyDescent="0.5">
      <c r="A32" t="s">
        <v>110</v>
      </c>
      <c r="B32" s="11">
        <v>44409</v>
      </c>
      <c r="C32" s="11">
        <v>44436</v>
      </c>
      <c r="D32">
        <v>28</v>
      </c>
      <c r="I32" s="1" t="s">
        <v>18</v>
      </c>
      <c r="K32" s="7"/>
    </row>
    <row r="33" spans="1:18" ht="14.65" thickBot="1" x14ac:dyDescent="0.5">
      <c r="A33" t="s">
        <v>111</v>
      </c>
      <c r="B33" s="11">
        <v>44437</v>
      </c>
      <c r="C33" s="11">
        <v>44471</v>
      </c>
      <c r="D33">
        <v>35</v>
      </c>
      <c r="I33" s="1" t="s">
        <v>19</v>
      </c>
      <c r="K33" s="7"/>
    </row>
    <row r="34" spans="1:18" x14ac:dyDescent="0.45">
      <c r="A34" t="s">
        <v>112</v>
      </c>
      <c r="B34" s="11">
        <v>44472</v>
      </c>
      <c r="C34" s="11">
        <v>44499</v>
      </c>
      <c r="D34">
        <v>28</v>
      </c>
    </row>
    <row r="35" spans="1:18" x14ac:dyDescent="0.45">
      <c r="A35" t="s">
        <v>113</v>
      </c>
      <c r="B35" s="11">
        <v>44500</v>
      </c>
      <c r="C35" s="11">
        <v>44527</v>
      </c>
      <c r="D35">
        <v>28</v>
      </c>
      <c r="I35" s="27" t="s">
        <v>20</v>
      </c>
      <c r="J35" s="27"/>
      <c r="K35" s="27"/>
      <c r="L35" s="27"/>
      <c r="M35" s="27"/>
      <c r="N35" s="27"/>
      <c r="O35" s="27"/>
      <c r="P35" s="27"/>
      <c r="Q35" s="27"/>
      <c r="R35" s="27"/>
    </row>
    <row r="36" spans="1:18" x14ac:dyDescent="0.45">
      <c r="A36" t="s">
        <v>114</v>
      </c>
      <c r="B36" s="11">
        <v>44528</v>
      </c>
      <c r="C36" s="11">
        <v>44562</v>
      </c>
      <c r="D36">
        <v>35</v>
      </c>
    </row>
    <row r="37" spans="1:18" x14ac:dyDescent="0.45">
      <c r="A37" t="s">
        <v>115</v>
      </c>
      <c r="B37" s="11">
        <v>44563</v>
      </c>
      <c r="C37" s="11">
        <v>44590</v>
      </c>
      <c r="D37">
        <v>28</v>
      </c>
    </row>
    <row r="38" spans="1:18" x14ac:dyDescent="0.45">
      <c r="A38" t="s">
        <v>116</v>
      </c>
      <c r="B38" s="11">
        <v>44591</v>
      </c>
      <c r="C38" s="11">
        <v>44618</v>
      </c>
      <c r="D38">
        <v>28</v>
      </c>
    </row>
    <row r="39" spans="1:18" x14ac:dyDescent="0.45">
      <c r="A39" t="s">
        <v>117</v>
      </c>
      <c r="B39" s="11">
        <v>44619</v>
      </c>
      <c r="C39" s="11">
        <v>44653</v>
      </c>
      <c r="D39">
        <v>35</v>
      </c>
    </row>
    <row r="40" spans="1:18" x14ac:dyDescent="0.45">
      <c r="A40" t="s">
        <v>118</v>
      </c>
      <c r="B40" s="11">
        <v>44654</v>
      </c>
      <c r="C40" s="11">
        <v>44681</v>
      </c>
      <c r="D40">
        <v>28</v>
      </c>
    </row>
    <row r="41" spans="1:18" x14ac:dyDescent="0.45">
      <c r="A41" t="s">
        <v>119</v>
      </c>
      <c r="B41" s="11">
        <v>44682</v>
      </c>
      <c r="C41" s="11">
        <v>44709</v>
      </c>
      <c r="D41">
        <v>28</v>
      </c>
    </row>
    <row r="42" spans="1:18" x14ac:dyDescent="0.45">
      <c r="A42" t="s">
        <v>120</v>
      </c>
      <c r="B42" s="11">
        <v>44710</v>
      </c>
      <c r="C42" s="11">
        <v>44744</v>
      </c>
      <c r="D42">
        <v>35</v>
      </c>
    </row>
    <row r="43" spans="1:18" x14ac:dyDescent="0.45">
      <c r="A43" t="s">
        <v>121</v>
      </c>
      <c r="B43" s="11">
        <v>44745</v>
      </c>
      <c r="C43" s="11">
        <v>44772</v>
      </c>
      <c r="D43">
        <v>28</v>
      </c>
    </row>
    <row r="44" spans="1:18" x14ac:dyDescent="0.45">
      <c r="A44" t="s">
        <v>122</v>
      </c>
      <c r="B44" s="11">
        <v>44773</v>
      </c>
      <c r="C44" s="11">
        <v>44800</v>
      </c>
      <c r="D44">
        <v>28</v>
      </c>
    </row>
    <row r="45" spans="1:18" x14ac:dyDescent="0.45">
      <c r="A45" t="s">
        <v>123</v>
      </c>
      <c r="B45" s="11">
        <v>44801</v>
      </c>
      <c r="C45" s="11">
        <v>44835</v>
      </c>
      <c r="D45">
        <v>35</v>
      </c>
    </row>
    <row r="46" spans="1:18" x14ac:dyDescent="0.45">
      <c r="A46" t="s">
        <v>124</v>
      </c>
      <c r="B46" s="11">
        <v>44836</v>
      </c>
      <c r="C46" s="11">
        <v>44863</v>
      </c>
      <c r="D46">
        <v>28</v>
      </c>
    </row>
    <row r="47" spans="1:18" x14ac:dyDescent="0.45">
      <c r="A47" t="s">
        <v>125</v>
      </c>
      <c r="B47" s="11">
        <v>44864</v>
      </c>
      <c r="C47" s="11">
        <v>44891</v>
      </c>
      <c r="D47">
        <v>28</v>
      </c>
    </row>
    <row r="48" spans="1:18" x14ac:dyDescent="0.45">
      <c r="A48" t="s">
        <v>126</v>
      </c>
      <c r="B48" s="11">
        <v>44892</v>
      </c>
      <c r="C48" s="11">
        <v>44926</v>
      </c>
      <c r="D48">
        <v>35</v>
      </c>
    </row>
    <row r="49" spans="1:4" x14ac:dyDescent="0.45">
      <c r="A49" t="s">
        <v>127</v>
      </c>
      <c r="B49" s="11">
        <v>44927</v>
      </c>
      <c r="C49" s="11">
        <v>44954</v>
      </c>
      <c r="D49">
        <v>28</v>
      </c>
    </row>
    <row r="50" spans="1:4" x14ac:dyDescent="0.45">
      <c r="A50" t="s">
        <v>128</v>
      </c>
      <c r="B50" s="11">
        <v>44955</v>
      </c>
      <c r="C50" s="11">
        <v>44982</v>
      </c>
      <c r="D50">
        <v>28</v>
      </c>
    </row>
    <row r="51" spans="1:4" x14ac:dyDescent="0.45">
      <c r="A51" t="s">
        <v>129</v>
      </c>
      <c r="B51" s="11">
        <v>44983</v>
      </c>
      <c r="C51" s="11">
        <v>45017</v>
      </c>
      <c r="D51">
        <v>35</v>
      </c>
    </row>
    <row r="52" spans="1:4" x14ac:dyDescent="0.45">
      <c r="A52" t="s">
        <v>130</v>
      </c>
      <c r="B52" s="11">
        <v>45018</v>
      </c>
      <c r="C52" s="11">
        <v>45045</v>
      </c>
      <c r="D52">
        <v>28</v>
      </c>
    </row>
    <row r="53" spans="1:4" x14ac:dyDescent="0.45">
      <c r="A53" t="s">
        <v>131</v>
      </c>
      <c r="B53" s="11">
        <v>45046</v>
      </c>
      <c r="C53" s="11">
        <v>45073</v>
      </c>
      <c r="D53">
        <v>28</v>
      </c>
    </row>
    <row r="54" spans="1:4" x14ac:dyDescent="0.45">
      <c r="A54" t="s">
        <v>132</v>
      </c>
      <c r="B54" s="11">
        <v>45074</v>
      </c>
      <c r="C54" s="11">
        <v>45108</v>
      </c>
      <c r="D54">
        <v>35</v>
      </c>
    </row>
    <row r="55" spans="1:4" x14ac:dyDescent="0.45">
      <c r="A55" t="s">
        <v>133</v>
      </c>
      <c r="B55" s="11">
        <v>45109</v>
      </c>
      <c r="C55" s="11">
        <v>45136</v>
      </c>
      <c r="D55">
        <v>28</v>
      </c>
    </row>
    <row r="56" spans="1:4" x14ac:dyDescent="0.45">
      <c r="A56" t="s">
        <v>134</v>
      </c>
      <c r="B56" s="11">
        <v>45137</v>
      </c>
      <c r="C56" s="11">
        <v>45164</v>
      </c>
      <c r="D56">
        <v>28</v>
      </c>
    </row>
    <row r="57" spans="1:4" x14ac:dyDescent="0.45">
      <c r="A57" t="s">
        <v>135</v>
      </c>
      <c r="B57" s="11">
        <v>45165</v>
      </c>
      <c r="C57" s="11">
        <v>45199</v>
      </c>
      <c r="D57">
        <v>35</v>
      </c>
    </row>
    <row r="58" spans="1:4" x14ac:dyDescent="0.45">
      <c r="A58" t="s">
        <v>136</v>
      </c>
      <c r="B58" s="11">
        <v>45200</v>
      </c>
      <c r="C58" s="11">
        <v>45227</v>
      </c>
      <c r="D58">
        <v>28</v>
      </c>
    </row>
    <row r="59" spans="1:4" x14ac:dyDescent="0.45">
      <c r="A59" t="s">
        <v>137</v>
      </c>
      <c r="B59" s="11">
        <v>45228</v>
      </c>
      <c r="C59" s="11">
        <v>45255</v>
      </c>
      <c r="D59">
        <v>28</v>
      </c>
    </row>
    <row r="60" spans="1:4" x14ac:dyDescent="0.45">
      <c r="A60" t="s">
        <v>138</v>
      </c>
      <c r="B60" s="11">
        <v>45256</v>
      </c>
      <c r="C60" s="11">
        <v>45290</v>
      </c>
      <c r="D60">
        <v>35</v>
      </c>
    </row>
    <row r="61" spans="1:4" x14ac:dyDescent="0.45">
      <c r="A61" t="s">
        <v>139</v>
      </c>
      <c r="B61" s="11">
        <v>45291</v>
      </c>
      <c r="C61" s="11">
        <v>45325</v>
      </c>
      <c r="D61">
        <v>35</v>
      </c>
    </row>
    <row r="62" spans="1:4" x14ac:dyDescent="0.45">
      <c r="A62" t="s">
        <v>140</v>
      </c>
      <c r="B62" s="11">
        <v>45326</v>
      </c>
      <c r="C62" s="11">
        <v>45353</v>
      </c>
      <c r="D62">
        <v>28</v>
      </c>
    </row>
    <row r="63" spans="1:4" x14ac:dyDescent="0.45">
      <c r="A63" t="s">
        <v>141</v>
      </c>
      <c r="B63" s="11">
        <v>45354</v>
      </c>
      <c r="C63" s="11">
        <v>45388</v>
      </c>
      <c r="D63">
        <v>35</v>
      </c>
    </row>
    <row r="64" spans="1:4" x14ac:dyDescent="0.45">
      <c r="A64" t="s">
        <v>142</v>
      </c>
      <c r="B64" s="11">
        <v>45389</v>
      </c>
      <c r="C64" s="11">
        <v>45416</v>
      </c>
      <c r="D64">
        <v>28</v>
      </c>
    </row>
    <row r="65" spans="1:4" x14ac:dyDescent="0.45">
      <c r="A65" t="s">
        <v>143</v>
      </c>
      <c r="B65" s="11">
        <v>45417</v>
      </c>
      <c r="C65" s="11">
        <v>45444</v>
      </c>
      <c r="D65">
        <v>28</v>
      </c>
    </row>
    <row r="66" spans="1:4" x14ac:dyDescent="0.45">
      <c r="A66" t="s">
        <v>144</v>
      </c>
      <c r="B66" s="11">
        <v>45445</v>
      </c>
      <c r="C66" s="11">
        <v>45479</v>
      </c>
      <c r="D66">
        <v>35</v>
      </c>
    </row>
    <row r="67" spans="1:4" x14ac:dyDescent="0.45">
      <c r="A67" t="s">
        <v>145</v>
      </c>
      <c r="B67" s="11">
        <v>45480</v>
      </c>
      <c r="C67" s="11">
        <v>45507</v>
      </c>
      <c r="D67">
        <v>28</v>
      </c>
    </row>
    <row r="68" spans="1:4" x14ac:dyDescent="0.45">
      <c r="A68" t="s">
        <v>146</v>
      </c>
      <c r="B68" s="11">
        <v>45508</v>
      </c>
      <c r="C68" s="11">
        <v>45535</v>
      </c>
      <c r="D68">
        <v>28</v>
      </c>
    </row>
    <row r="69" spans="1:4" x14ac:dyDescent="0.45">
      <c r="A69" t="s">
        <v>147</v>
      </c>
      <c r="B69" s="11">
        <v>45536</v>
      </c>
      <c r="C69" s="11">
        <v>45570</v>
      </c>
      <c r="D69">
        <v>35</v>
      </c>
    </row>
    <row r="70" spans="1:4" x14ac:dyDescent="0.45">
      <c r="A70" t="s">
        <v>148</v>
      </c>
      <c r="B70" s="11">
        <v>45571</v>
      </c>
      <c r="C70" s="11">
        <v>45598</v>
      </c>
      <c r="D70">
        <v>28</v>
      </c>
    </row>
    <row r="71" spans="1:4" x14ac:dyDescent="0.45">
      <c r="A71" t="s">
        <v>149</v>
      </c>
      <c r="B71" s="11">
        <v>45599</v>
      </c>
      <c r="C71" s="11">
        <v>45626</v>
      </c>
      <c r="D71">
        <v>28</v>
      </c>
    </row>
    <row r="72" spans="1:4" x14ac:dyDescent="0.45">
      <c r="A72" t="s">
        <v>150</v>
      </c>
      <c r="B72" s="11">
        <v>45627</v>
      </c>
      <c r="C72" s="11">
        <v>45661</v>
      </c>
      <c r="D72">
        <v>35</v>
      </c>
    </row>
    <row r="73" spans="1:4" x14ac:dyDescent="0.45">
      <c r="A73" t="s">
        <v>151</v>
      </c>
      <c r="B73" s="11">
        <v>45662</v>
      </c>
      <c r="C73" s="11">
        <v>45689</v>
      </c>
      <c r="D73">
        <v>28</v>
      </c>
    </row>
    <row r="74" spans="1:4" x14ac:dyDescent="0.45">
      <c r="A74" t="s">
        <v>152</v>
      </c>
      <c r="B74" s="11">
        <v>45690</v>
      </c>
      <c r="C74" s="11">
        <v>45717</v>
      </c>
      <c r="D74">
        <v>28</v>
      </c>
    </row>
    <row r="75" spans="1:4" x14ac:dyDescent="0.45">
      <c r="A75" t="s">
        <v>153</v>
      </c>
      <c r="B75" s="11">
        <v>45718</v>
      </c>
      <c r="C75" s="11">
        <v>45752</v>
      </c>
      <c r="D75">
        <v>35</v>
      </c>
    </row>
    <row r="76" spans="1:4" x14ac:dyDescent="0.45">
      <c r="A76" t="s">
        <v>154</v>
      </c>
      <c r="B76" s="11">
        <v>45753</v>
      </c>
      <c r="C76" s="11">
        <v>45780</v>
      </c>
      <c r="D76">
        <v>28</v>
      </c>
    </row>
    <row r="77" spans="1:4" x14ac:dyDescent="0.45">
      <c r="A77" t="s">
        <v>155</v>
      </c>
      <c r="B77" s="11">
        <v>45781</v>
      </c>
      <c r="C77" s="11">
        <v>45808</v>
      </c>
      <c r="D77">
        <v>28</v>
      </c>
    </row>
    <row r="78" spans="1:4" x14ac:dyDescent="0.45">
      <c r="A78" t="s">
        <v>156</v>
      </c>
      <c r="B78" s="11">
        <v>45809</v>
      </c>
      <c r="C78" s="11">
        <v>45843</v>
      </c>
      <c r="D78">
        <v>35</v>
      </c>
    </row>
    <row r="79" spans="1:4" x14ac:dyDescent="0.45">
      <c r="A79" t="s">
        <v>157</v>
      </c>
      <c r="B79" s="11">
        <v>45844</v>
      </c>
      <c r="C79" s="11">
        <v>45871</v>
      </c>
      <c r="D79">
        <v>28</v>
      </c>
    </row>
    <row r="80" spans="1:4" x14ac:dyDescent="0.45">
      <c r="A80" t="s">
        <v>158</v>
      </c>
      <c r="B80" s="11">
        <v>45872</v>
      </c>
      <c r="C80" s="11">
        <v>45899</v>
      </c>
      <c r="D80">
        <v>28</v>
      </c>
    </row>
    <row r="81" spans="1:4" x14ac:dyDescent="0.45">
      <c r="A81" t="s">
        <v>159</v>
      </c>
      <c r="B81" s="11">
        <v>45900</v>
      </c>
      <c r="C81" s="11">
        <v>45934</v>
      </c>
      <c r="D81">
        <v>35</v>
      </c>
    </row>
    <row r="82" spans="1:4" x14ac:dyDescent="0.45">
      <c r="A82" t="s">
        <v>160</v>
      </c>
      <c r="B82" s="11">
        <v>45935</v>
      </c>
      <c r="C82" s="11">
        <v>45962</v>
      </c>
      <c r="D82">
        <v>28</v>
      </c>
    </row>
    <row r="83" spans="1:4" x14ac:dyDescent="0.45">
      <c r="A83" t="s">
        <v>161</v>
      </c>
      <c r="B83" s="11">
        <v>45963</v>
      </c>
      <c r="C83" s="11">
        <v>45990</v>
      </c>
      <c r="D83">
        <v>28</v>
      </c>
    </row>
    <row r="84" spans="1:4" x14ac:dyDescent="0.45">
      <c r="A84" t="s">
        <v>162</v>
      </c>
      <c r="B84" s="11">
        <v>45991</v>
      </c>
      <c r="C84" s="11">
        <v>46025</v>
      </c>
      <c r="D84">
        <v>35</v>
      </c>
    </row>
    <row r="85" spans="1:4" x14ac:dyDescent="0.45">
      <c r="A85" t="s">
        <v>163</v>
      </c>
      <c r="B85" s="11">
        <v>46026</v>
      </c>
      <c r="C85" s="11">
        <v>46053</v>
      </c>
      <c r="D85">
        <v>28</v>
      </c>
    </row>
    <row r="86" spans="1:4" x14ac:dyDescent="0.45">
      <c r="A86" t="s">
        <v>164</v>
      </c>
      <c r="B86" s="11">
        <v>46054</v>
      </c>
      <c r="C86" s="11">
        <v>46081</v>
      </c>
      <c r="D86">
        <v>28</v>
      </c>
    </row>
    <row r="87" spans="1:4" x14ac:dyDescent="0.45">
      <c r="A87" t="s">
        <v>165</v>
      </c>
      <c r="B87" s="11">
        <v>46082</v>
      </c>
      <c r="C87" s="11">
        <v>46116</v>
      </c>
      <c r="D87">
        <v>35</v>
      </c>
    </row>
    <row r="88" spans="1:4" x14ac:dyDescent="0.45">
      <c r="A88" t="s">
        <v>166</v>
      </c>
      <c r="B88" s="11">
        <v>46117</v>
      </c>
      <c r="C88" s="11">
        <v>46144</v>
      </c>
      <c r="D88">
        <v>28</v>
      </c>
    </row>
    <row r="89" spans="1:4" x14ac:dyDescent="0.45">
      <c r="A89" t="s">
        <v>167</v>
      </c>
      <c r="B89" s="11">
        <v>46145</v>
      </c>
      <c r="C89" s="11">
        <v>46172</v>
      </c>
      <c r="D89">
        <v>28</v>
      </c>
    </row>
    <row r="90" spans="1:4" x14ac:dyDescent="0.45">
      <c r="A90" t="s">
        <v>168</v>
      </c>
      <c r="B90" s="11">
        <v>46173</v>
      </c>
      <c r="C90" s="11">
        <v>46207</v>
      </c>
      <c r="D90">
        <v>35</v>
      </c>
    </row>
    <row r="91" spans="1:4" x14ac:dyDescent="0.45">
      <c r="A91" t="s">
        <v>169</v>
      </c>
      <c r="B91" s="11">
        <v>46208</v>
      </c>
      <c r="C91" s="11">
        <v>46235</v>
      </c>
      <c r="D91">
        <v>28</v>
      </c>
    </row>
    <row r="92" spans="1:4" x14ac:dyDescent="0.45">
      <c r="A92" t="s">
        <v>170</v>
      </c>
      <c r="B92" s="11">
        <v>46236</v>
      </c>
      <c r="C92" s="11">
        <v>46263</v>
      </c>
      <c r="D92">
        <v>28</v>
      </c>
    </row>
    <row r="93" spans="1:4" x14ac:dyDescent="0.45">
      <c r="A93" t="s">
        <v>171</v>
      </c>
      <c r="B93" s="11">
        <v>46264</v>
      </c>
      <c r="C93" s="11">
        <v>46298</v>
      </c>
      <c r="D93">
        <v>35</v>
      </c>
    </row>
    <row r="94" spans="1:4" x14ac:dyDescent="0.45">
      <c r="A94" t="s">
        <v>172</v>
      </c>
      <c r="B94" s="11">
        <v>46299</v>
      </c>
      <c r="C94" s="11">
        <v>46326</v>
      </c>
      <c r="D94">
        <v>28</v>
      </c>
    </row>
    <row r="95" spans="1:4" x14ac:dyDescent="0.45">
      <c r="A95" t="s">
        <v>173</v>
      </c>
      <c r="B95" s="11">
        <v>46327</v>
      </c>
      <c r="C95" s="11">
        <v>46354</v>
      </c>
      <c r="D95">
        <v>28</v>
      </c>
    </row>
    <row r="96" spans="1:4" x14ac:dyDescent="0.45">
      <c r="A96" t="s">
        <v>174</v>
      </c>
      <c r="B96" s="11">
        <v>46355</v>
      </c>
      <c r="C96" s="11">
        <v>46389</v>
      </c>
      <c r="D96">
        <v>35</v>
      </c>
    </row>
    <row r="97" spans="1:4" x14ac:dyDescent="0.45">
      <c r="A97" t="s">
        <v>175</v>
      </c>
      <c r="B97" s="11">
        <v>46390</v>
      </c>
      <c r="C97" s="11">
        <v>46417</v>
      </c>
      <c r="D97">
        <v>28</v>
      </c>
    </row>
    <row r="98" spans="1:4" x14ac:dyDescent="0.45">
      <c r="A98" t="s">
        <v>176</v>
      </c>
      <c r="B98" s="11">
        <v>46418</v>
      </c>
      <c r="C98" s="11">
        <v>46445</v>
      </c>
      <c r="D98">
        <v>28</v>
      </c>
    </row>
    <row r="99" spans="1:4" x14ac:dyDescent="0.45">
      <c r="A99" t="s">
        <v>177</v>
      </c>
      <c r="B99" s="11">
        <v>46446</v>
      </c>
      <c r="C99" s="11">
        <v>46480</v>
      </c>
      <c r="D99">
        <v>35</v>
      </c>
    </row>
    <row r="100" spans="1:4" x14ac:dyDescent="0.45">
      <c r="A100" t="s">
        <v>178</v>
      </c>
      <c r="B100" s="11">
        <v>46481</v>
      </c>
      <c r="C100" s="11">
        <v>46508</v>
      </c>
      <c r="D100">
        <v>28</v>
      </c>
    </row>
    <row r="101" spans="1:4" x14ac:dyDescent="0.45">
      <c r="A101" t="s">
        <v>179</v>
      </c>
      <c r="B101" s="11">
        <v>46509</v>
      </c>
      <c r="C101" s="11">
        <v>46536</v>
      </c>
      <c r="D101">
        <v>28</v>
      </c>
    </row>
    <row r="102" spans="1:4" x14ac:dyDescent="0.45">
      <c r="A102" t="s">
        <v>180</v>
      </c>
      <c r="B102" s="11">
        <v>46537</v>
      </c>
      <c r="C102" s="11">
        <v>46571</v>
      </c>
      <c r="D102">
        <v>35</v>
      </c>
    </row>
    <row r="103" spans="1:4" x14ac:dyDescent="0.45">
      <c r="A103" t="s">
        <v>181</v>
      </c>
      <c r="B103" s="11">
        <v>46572</v>
      </c>
      <c r="C103" s="11">
        <v>46599</v>
      </c>
      <c r="D103">
        <v>28</v>
      </c>
    </row>
    <row r="104" spans="1:4" x14ac:dyDescent="0.45">
      <c r="A104" t="s">
        <v>182</v>
      </c>
      <c r="B104" s="11">
        <v>46600</v>
      </c>
      <c r="C104" s="11">
        <v>46627</v>
      </c>
      <c r="D104">
        <v>28</v>
      </c>
    </row>
    <row r="105" spans="1:4" x14ac:dyDescent="0.45">
      <c r="A105" t="s">
        <v>183</v>
      </c>
      <c r="B105" s="11">
        <v>46628</v>
      </c>
      <c r="C105" s="11">
        <v>46662</v>
      </c>
      <c r="D105">
        <v>35</v>
      </c>
    </row>
    <row r="106" spans="1:4" x14ac:dyDescent="0.45">
      <c r="A106" t="s">
        <v>184</v>
      </c>
      <c r="B106" s="11">
        <v>46663</v>
      </c>
      <c r="C106" s="11">
        <v>46690</v>
      </c>
      <c r="D106">
        <v>28</v>
      </c>
    </row>
    <row r="107" spans="1:4" x14ac:dyDescent="0.45">
      <c r="A107" t="s">
        <v>185</v>
      </c>
      <c r="B107" s="11">
        <v>46691</v>
      </c>
      <c r="C107" s="11">
        <v>46718</v>
      </c>
      <c r="D107">
        <v>28</v>
      </c>
    </row>
    <row r="108" spans="1:4" x14ac:dyDescent="0.45">
      <c r="A108" t="s">
        <v>186</v>
      </c>
      <c r="B108" s="11">
        <v>46719</v>
      </c>
      <c r="C108" s="11">
        <v>46753</v>
      </c>
      <c r="D108">
        <v>35</v>
      </c>
    </row>
    <row r="109" spans="1:4" x14ac:dyDescent="0.45">
      <c r="A109" t="s">
        <v>187</v>
      </c>
      <c r="B109" s="11">
        <v>46754</v>
      </c>
      <c r="C109" s="11">
        <v>46781</v>
      </c>
      <c r="D109">
        <v>28</v>
      </c>
    </row>
    <row r="110" spans="1:4" x14ac:dyDescent="0.45">
      <c r="A110" t="s">
        <v>188</v>
      </c>
      <c r="B110" s="11">
        <v>46782</v>
      </c>
      <c r="C110" s="11">
        <v>46809</v>
      </c>
      <c r="D110">
        <v>28</v>
      </c>
    </row>
    <row r="111" spans="1:4" x14ac:dyDescent="0.45">
      <c r="A111" t="s">
        <v>189</v>
      </c>
      <c r="B111" s="11">
        <v>46810</v>
      </c>
      <c r="C111" s="11">
        <v>46844</v>
      </c>
      <c r="D111">
        <v>35</v>
      </c>
    </row>
    <row r="112" spans="1:4" x14ac:dyDescent="0.45">
      <c r="A112" t="s">
        <v>190</v>
      </c>
      <c r="B112" s="11">
        <v>46845</v>
      </c>
      <c r="C112" s="11">
        <v>46872</v>
      </c>
      <c r="D112">
        <v>28</v>
      </c>
    </row>
    <row r="113" spans="1:4" x14ac:dyDescent="0.45">
      <c r="A113" t="s">
        <v>191</v>
      </c>
      <c r="B113" s="11">
        <v>46873</v>
      </c>
      <c r="C113" s="11">
        <v>46900</v>
      </c>
      <c r="D113">
        <v>28</v>
      </c>
    </row>
    <row r="114" spans="1:4" x14ac:dyDescent="0.45">
      <c r="A114" t="s">
        <v>192</v>
      </c>
      <c r="B114" s="11">
        <v>46901</v>
      </c>
      <c r="C114" s="11">
        <v>46935</v>
      </c>
      <c r="D114">
        <v>35</v>
      </c>
    </row>
    <row r="115" spans="1:4" x14ac:dyDescent="0.45">
      <c r="A115" t="s">
        <v>193</v>
      </c>
      <c r="B115" s="11">
        <v>46936</v>
      </c>
      <c r="C115" s="11">
        <v>46963</v>
      </c>
      <c r="D115">
        <v>28</v>
      </c>
    </row>
    <row r="116" spans="1:4" x14ac:dyDescent="0.45">
      <c r="A116" t="s">
        <v>194</v>
      </c>
      <c r="B116" s="11">
        <v>46964</v>
      </c>
      <c r="C116" s="11">
        <v>46991</v>
      </c>
      <c r="D116">
        <v>28</v>
      </c>
    </row>
    <row r="117" spans="1:4" x14ac:dyDescent="0.45">
      <c r="A117" t="s">
        <v>195</v>
      </c>
      <c r="B117" s="11">
        <v>46992</v>
      </c>
      <c r="C117" s="11">
        <v>47026</v>
      </c>
      <c r="D117">
        <v>35</v>
      </c>
    </row>
    <row r="118" spans="1:4" x14ac:dyDescent="0.45">
      <c r="A118" t="s">
        <v>196</v>
      </c>
      <c r="B118" s="11">
        <v>47027</v>
      </c>
      <c r="C118" s="11">
        <v>47054</v>
      </c>
      <c r="D118">
        <v>28</v>
      </c>
    </row>
    <row r="119" spans="1:4" x14ac:dyDescent="0.45">
      <c r="A119" t="s">
        <v>197</v>
      </c>
      <c r="B119" s="11">
        <v>47055</v>
      </c>
      <c r="C119" s="11">
        <v>47082</v>
      </c>
      <c r="D119">
        <v>28</v>
      </c>
    </row>
    <row r="120" spans="1:4" x14ac:dyDescent="0.45">
      <c r="A120" t="s">
        <v>198</v>
      </c>
      <c r="B120" s="11">
        <v>47083</v>
      </c>
      <c r="C120" s="11">
        <v>47117</v>
      </c>
      <c r="D120">
        <v>35</v>
      </c>
    </row>
    <row r="121" spans="1:4" x14ac:dyDescent="0.45">
      <c r="A121" t="s">
        <v>199</v>
      </c>
      <c r="B121" s="11">
        <v>47118</v>
      </c>
      <c r="C121" s="11">
        <v>47152</v>
      </c>
      <c r="D121">
        <v>35</v>
      </c>
    </row>
    <row r="122" spans="1:4" x14ac:dyDescent="0.45">
      <c r="A122" t="s">
        <v>200</v>
      </c>
      <c r="B122" s="11">
        <v>47153</v>
      </c>
      <c r="C122" s="11">
        <v>47180</v>
      </c>
      <c r="D122">
        <v>28</v>
      </c>
    </row>
    <row r="123" spans="1:4" x14ac:dyDescent="0.45">
      <c r="A123" t="s">
        <v>201</v>
      </c>
      <c r="B123" s="11">
        <v>47181</v>
      </c>
      <c r="C123" s="11">
        <v>47215</v>
      </c>
      <c r="D123">
        <v>35</v>
      </c>
    </row>
    <row r="124" spans="1:4" x14ac:dyDescent="0.45">
      <c r="A124" t="s">
        <v>202</v>
      </c>
      <c r="B124" s="11">
        <v>47216</v>
      </c>
      <c r="C124" s="11">
        <v>47243</v>
      </c>
      <c r="D124">
        <v>28</v>
      </c>
    </row>
    <row r="125" spans="1:4" x14ac:dyDescent="0.45">
      <c r="A125" t="s">
        <v>203</v>
      </c>
      <c r="B125" s="11">
        <v>47244</v>
      </c>
      <c r="C125" s="11">
        <v>47271</v>
      </c>
      <c r="D125">
        <v>28</v>
      </c>
    </row>
    <row r="126" spans="1:4" x14ac:dyDescent="0.45">
      <c r="A126" t="s">
        <v>204</v>
      </c>
      <c r="B126" s="11">
        <v>47272</v>
      </c>
      <c r="C126" s="11">
        <v>47306</v>
      </c>
      <c r="D126">
        <v>35</v>
      </c>
    </row>
    <row r="127" spans="1:4" x14ac:dyDescent="0.45">
      <c r="A127" t="s">
        <v>205</v>
      </c>
      <c r="B127" s="11">
        <v>47307</v>
      </c>
      <c r="C127" s="11">
        <v>47334</v>
      </c>
      <c r="D127">
        <v>28</v>
      </c>
    </row>
    <row r="128" spans="1:4" x14ac:dyDescent="0.45">
      <c r="A128" t="s">
        <v>206</v>
      </c>
      <c r="B128" s="11">
        <v>47335</v>
      </c>
      <c r="C128" s="11">
        <v>47362</v>
      </c>
      <c r="D128">
        <v>28</v>
      </c>
    </row>
    <row r="129" spans="1:4" x14ac:dyDescent="0.45">
      <c r="A129" t="s">
        <v>207</v>
      </c>
      <c r="B129" s="11">
        <v>47363</v>
      </c>
      <c r="C129" s="11">
        <v>47397</v>
      </c>
      <c r="D129">
        <v>35</v>
      </c>
    </row>
    <row r="130" spans="1:4" x14ac:dyDescent="0.45">
      <c r="A130" t="s">
        <v>208</v>
      </c>
      <c r="B130" s="11">
        <v>47398</v>
      </c>
      <c r="C130" s="11">
        <v>47425</v>
      </c>
      <c r="D130">
        <v>28</v>
      </c>
    </row>
    <row r="131" spans="1:4" x14ac:dyDescent="0.45">
      <c r="A131" t="s">
        <v>209</v>
      </c>
      <c r="B131" s="11">
        <v>47426</v>
      </c>
      <c r="C131" s="11">
        <v>47453</v>
      </c>
      <c r="D131">
        <v>28</v>
      </c>
    </row>
    <row r="132" spans="1:4" x14ac:dyDescent="0.45">
      <c r="A132" t="s">
        <v>210</v>
      </c>
      <c r="B132" s="11">
        <v>47454</v>
      </c>
      <c r="C132" s="11">
        <v>47488</v>
      </c>
      <c r="D132">
        <v>35</v>
      </c>
    </row>
    <row r="133" spans="1:4" x14ac:dyDescent="0.45">
      <c r="A133" t="s">
        <v>211</v>
      </c>
      <c r="B133" s="11">
        <v>47489</v>
      </c>
      <c r="C133" s="11">
        <v>47516</v>
      </c>
      <c r="D133">
        <v>28</v>
      </c>
    </row>
    <row r="134" spans="1:4" x14ac:dyDescent="0.45">
      <c r="A134" t="s">
        <v>212</v>
      </c>
      <c r="B134" s="11">
        <v>47517</v>
      </c>
      <c r="C134" s="11">
        <v>47544</v>
      </c>
      <c r="D134">
        <v>28</v>
      </c>
    </row>
    <row r="135" spans="1:4" x14ac:dyDescent="0.45">
      <c r="A135" t="s">
        <v>213</v>
      </c>
      <c r="B135" s="11">
        <v>47545</v>
      </c>
      <c r="C135" s="11">
        <v>47579</v>
      </c>
      <c r="D135">
        <v>35</v>
      </c>
    </row>
    <row r="136" spans="1:4" x14ac:dyDescent="0.45">
      <c r="A136" t="s">
        <v>214</v>
      </c>
      <c r="B136" s="11">
        <v>47580</v>
      </c>
      <c r="C136" s="11">
        <v>47607</v>
      </c>
      <c r="D136">
        <v>28</v>
      </c>
    </row>
    <row r="137" spans="1:4" x14ac:dyDescent="0.45">
      <c r="A137" t="s">
        <v>215</v>
      </c>
      <c r="B137" s="11">
        <v>47608</v>
      </c>
      <c r="C137" s="11">
        <v>47635</v>
      </c>
      <c r="D137">
        <v>28</v>
      </c>
    </row>
    <row r="138" spans="1:4" x14ac:dyDescent="0.45">
      <c r="A138" t="s">
        <v>216</v>
      </c>
      <c r="B138" s="11">
        <v>47636</v>
      </c>
      <c r="C138" s="11">
        <v>47670</v>
      </c>
      <c r="D138">
        <v>35</v>
      </c>
    </row>
    <row r="139" spans="1:4" x14ac:dyDescent="0.45">
      <c r="A139" t="s">
        <v>217</v>
      </c>
      <c r="B139" s="11">
        <v>47671</v>
      </c>
      <c r="C139" s="11">
        <v>47698</v>
      </c>
      <c r="D139">
        <v>28</v>
      </c>
    </row>
    <row r="140" spans="1:4" x14ac:dyDescent="0.45">
      <c r="A140" t="s">
        <v>218</v>
      </c>
      <c r="B140" s="11">
        <v>47699</v>
      </c>
      <c r="C140" s="11">
        <v>47726</v>
      </c>
      <c r="D140">
        <v>28</v>
      </c>
    </row>
    <row r="141" spans="1:4" x14ac:dyDescent="0.45">
      <c r="A141" t="s">
        <v>219</v>
      </c>
      <c r="B141" s="11">
        <v>47727</v>
      </c>
      <c r="C141" s="11">
        <v>47761</v>
      </c>
      <c r="D141">
        <v>35</v>
      </c>
    </row>
    <row r="142" spans="1:4" x14ac:dyDescent="0.45">
      <c r="A142" t="s">
        <v>220</v>
      </c>
      <c r="B142" s="11">
        <v>47762</v>
      </c>
      <c r="C142" s="11">
        <v>47789</v>
      </c>
      <c r="D142">
        <v>28</v>
      </c>
    </row>
    <row r="143" spans="1:4" x14ac:dyDescent="0.45">
      <c r="A143" t="s">
        <v>221</v>
      </c>
      <c r="B143" s="11">
        <v>47790</v>
      </c>
      <c r="C143" s="11">
        <v>47817</v>
      </c>
      <c r="D143">
        <v>28</v>
      </c>
    </row>
    <row r="144" spans="1:4" x14ac:dyDescent="0.45">
      <c r="A144" t="s">
        <v>222</v>
      </c>
      <c r="B144" s="11">
        <v>47818</v>
      </c>
      <c r="C144" s="11">
        <v>47852</v>
      </c>
      <c r="D144">
        <v>35</v>
      </c>
    </row>
    <row r="145" spans="1:4" x14ac:dyDescent="0.45">
      <c r="A145" t="s">
        <v>223</v>
      </c>
      <c r="B145" s="11">
        <v>47853</v>
      </c>
      <c r="C145" s="11">
        <v>47880</v>
      </c>
      <c r="D145">
        <v>28</v>
      </c>
    </row>
    <row r="146" spans="1:4" x14ac:dyDescent="0.45">
      <c r="A146" t="s">
        <v>224</v>
      </c>
      <c r="B146" s="11">
        <v>47881</v>
      </c>
      <c r="C146" s="11">
        <v>47908</v>
      </c>
      <c r="D146">
        <v>28</v>
      </c>
    </row>
    <row r="147" spans="1:4" x14ac:dyDescent="0.45">
      <c r="A147" t="s">
        <v>225</v>
      </c>
      <c r="B147" s="11">
        <v>47909</v>
      </c>
      <c r="C147" s="11">
        <v>47943</v>
      </c>
      <c r="D147">
        <v>35</v>
      </c>
    </row>
    <row r="148" spans="1:4" x14ac:dyDescent="0.45">
      <c r="A148" t="s">
        <v>226</v>
      </c>
      <c r="B148" s="11">
        <v>47944</v>
      </c>
      <c r="C148" s="11">
        <v>47971</v>
      </c>
      <c r="D148">
        <v>28</v>
      </c>
    </row>
    <row r="149" spans="1:4" x14ac:dyDescent="0.45">
      <c r="A149" t="s">
        <v>227</v>
      </c>
      <c r="B149" s="11">
        <v>47972</v>
      </c>
      <c r="C149" s="11">
        <v>47999</v>
      </c>
      <c r="D149">
        <v>28</v>
      </c>
    </row>
    <row r="150" spans="1:4" x14ac:dyDescent="0.45">
      <c r="A150" t="s">
        <v>228</v>
      </c>
      <c r="B150" s="11">
        <v>48000</v>
      </c>
      <c r="C150" s="11">
        <v>48034</v>
      </c>
      <c r="D150">
        <v>35</v>
      </c>
    </row>
    <row r="151" spans="1:4" x14ac:dyDescent="0.45">
      <c r="A151" t="s">
        <v>229</v>
      </c>
      <c r="B151" s="11">
        <v>48035</v>
      </c>
      <c r="C151" s="11">
        <v>48062</v>
      </c>
      <c r="D151">
        <v>28</v>
      </c>
    </row>
    <row r="152" spans="1:4" x14ac:dyDescent="0.45">
      <c r="A152" t="s">
        <v>230</v>
      </c>
      <c r="B152" s="11">
        <v>48063</v>
      </c>
      <c r="C152" s="11">
        <v>48090</v>
      </c>
      <c r="D152">
        <v>28</v>
      </c>
    </row>
    <row r="153" spans="1:4" x14ac:dyDescent="0.45">
      <c r="A153" t="s">
        <v>231</v>
      </c>
      <c r="B153" s="11">
        <v>48091</v>
      </c>
      <c r="C153" s="11">
        <v>48125</v>
      </c>
      <c r="D153">
        <v>35</v>
      </c>
    </row>
    <row r="154" spans="1:4" x14ac:dyDescent="0.45">
      <c r="A154" t="s">
        <v>232</v>
      </c>
      <c r="B154" s="11">
        <v>48126</v>
      </c>
      <c r="C154" s="11">
        <v>48153</v>
      </c>
      <c r="D154">
        <v>28</v>
      </c>
    </row>
    <row r="155" spans="1:4" x14ac:dyDescent="0.45">
      <c r="A155" t="s">
        <v>233</v>
      </c>
      <c r="B155" s="11">
        <v>48154</v>
      </c>
      <c r="C155" s="11">
        <v>48181</v>
      </c>
      <c r="D155">
        <v>28</v>
      </c>
    </row>
    <row r="156" spans="1:4" x14ac:dyDescent="0.45">
      <c r="A156" t="s">
        <v>234</v>
      </c>
      <c r="B156" s="11">
        <v>48182</v>
      </c>
      <c r="C156" s="11">
        <v>48216</v>
      </c>
      <c r="D156">
        <v>35</v>
      </c>
    </row>
    <row r="157" spans="1:4" x14ac:dyDescent="0.45">
      <c r="A157" t="s">
        <v>235</v>
      </c>
      <c r="B157" s="11">
        <v>48217</v>
      </c>
      <c r="C157" s="11">
        <v>48244</v>
      </c>
      <c r="D157">
        <v>28</v>
      </c>
    </row>
    <row r="158" spans="1:4" x14ac:dyDescent="0.45">
      <c r="A158" t="s">
        <v>236</v>
      </c>
      <c r="B158" s="11">
        <v>48245</v>
      </c>
      <c r="C158" s="11">
        <v>48272</v>
      </c>
      <c r="D158">
        <v>28</v>
      </c>
    </row>
    <row r="159" spans="1:4" x14ac:dyDescent="0.45">
      <c r="A159" t="s">
        <v>237</v>
      </c>
      <c r="B159" s="11">
        <v>48273</v>
      </c>
      <c r="C159" s="11">
        <v>48307</v>
      </c>
      <c r="D159">
        <v>35</v>
      </c>
    </row>
    <row r="160" spans="1:4" x14ac:dyDescent="0.45">
      <c r="A160" t="s">
        <v>238</v>
      </c>
      <c r="B160" s="11">
        <v>48308</v>
      </c>
      <c r="C160" s="11">
        <v>48335</v>
      </c>
      <c r="D160">
        <v>28</v>
      </c>
    </row>
    <row r="161" spans="1:4" x14ac:dyDescent="0.45">
      <c r="A161" t="s">
        <v>239</v>
      </c>
      <c r="B161" s="11">
        <v>48336</v>
      </c>
      <c r="C161" s="11">
        <v>48363</v>
      </c>
      <c r="D161">
        <v>28</v>
      </c>
    </row>
    <row r="162" spans="1:4" x14ac:dyDescent="0.45">
      <c r="A162" t="s">
        <v>240</v>
      </c>
      <c r="B162" s="11">
        <v>48364</v>
      </c>
      <c r="C162" s="11">
        <v>48398</v>
      </c>
      <c r="D162">
        <v>35</v>
      </c>
    </row>
    <row r="163" spans="1:4" x14ac:dyDescent="0.45">
      <c r="A163" t="s">
        <v>241</v>
      </c>
      <c r="B163" s="11">
        <v>48399</v>
      </c>
      <c r="C163" s="11">
        <v>48426</v>
      </c>
      <c r="D163">
        <v>28</v>
      </c>
    </row>
    <row r="164" spans="1:4" x14ac:dyDescent="0.45">
      <c r="A164" t="s">
        <v>242</v>
      </c>
      <c r="B164" s="11">
        <v>48427</v>
      </c>
      <c r="C164" s="11">
        <v>48454</v>
      </c>
      <c r="D164">
        <v>28</v>
      </c>
    </row>
    <row r="165" spans="1:4" x14ac:dyDescent="0.45">
      <c r="A165" t="s">
        <v>243</v>
      </c>
      <c r="B165" s="11">
        <v>48455</v>
      </c>
      <c r="C165" s="11">
        <v>48489</v>
      </c>
      <c r="D165">
        <v>35</v>
      </c>
    </row>
    <row r="166" spans="1:4" x14ac:dyDescent="0.45">
      <c r="A166" t="s">
        <v>244</v>
      </c>
      <c r="B166" s="11">
        <v>48490</v>
      </c>
      <c r="C166" s="11">
        <v>48517</v>
      </c>
      <c r="D166">
        <v>28</v>
      </c>
    </row>
    <row r="167" spans="1:4" x14ac:dyDescent="0.45">
      <c r="A167" t="s">
        <v>245</v>
      </c>
      <c r="B167" s="11">
        <v>48518</v>
      </c>
      <c r="C167" s="11">
        <v>48545</v>
      </c>
      <c r="D167">
        <v>28</v>
      </c>
    </row>
    <row r="168" spans="1:4" x14ac:dyDescent="0.45">
      <c r="A168" t="s">
        <v>246</v>
      </c>
      <c r="B168" s="11">
        <v>48546</v>
      </c>
      <c r="C168" s="11">
        <v>48580</v>
      </c>
      <c r="D168">
        <v>35</v>
      </c>
    </row>
    <row r="169" spans="1:4" x14ac:dyDescent="0.45">
      <c r="A169" t="s">
        <v>247</v>
      </c>
      <c r="B169" s="11">
        <v>48581</v>
      </c>
      <c r="C169" s="11">
        <v>48608</v>
      </c>
      <c r="D169">
        <v>28</v>
      </c>
    </row>
    <row r="170" spans="1:4" x14ac:dyDescent="0.45">
      <c r="A170" t="s">
        <v>248</v>
      </c>
      <c r="B170" s="11">
        <v>48609</v>
      </c>
      <c r="C170" s="11">
        <v>48636</v>
      </c>
      <c r="D170">
        <v>28</v>
      </c>
    </row>
    <row r="171" spans="1:4" x14ac:dyDescent="0.45">
      <c r="A171" t="s">
        <v>249</v>
      </c>
      <c r="B171" s="11">
        <v>48637</v>
      </c>
      <c r="C171" s="11">
        <v>48671</v>
      </c>
      <c r="D171">
        <v>35</v>
      </c>
    </row>
    <row r="172" spans="1:4" x14ac:dyDescent="0.45">
      <c r="A172" t="s">
        <v>250</v>
      </c>
      <c r="B172" s="11">
        <v>48672</v>
      </c>
      <c r="C172" s="11">
        <v>48699</v>
      </c>
      <c r="D172">
        <v>28</v>
      </c>
    </row>
    <row r="173" spans="1:4" x14ac:dyDescent="0.45">
      <c r="A173" t="s">
        <v>251</v>
      </c>
      <c r="B173" s="11">
        <v>48700</v>
      </c>
      <c r="C173" s="11">
        <v>48727</v>
      </c>
      <c r="D173">
        <v>28</v>
      </c>
    </row>
    <row r="174" spans="1:4" x14ac:dyDescent="0.45">
      <c r="A174" t="s">
        <v>252</v>
      </c>
      <c r="B174" s="11">
        <v>48728</v>
      </c>
      <c r="C174" s="11">
        <v>48762</v>
      </c>
      <c r="D174">
        <v>35</v>
      </c>
    </row>
    <row r="175" spans="1:4" x14ac:dyDescent="0.45">
      <c r="A175" t="s">
        <v>253</v>
      </c>
      <c r="B175" s="11">
        <v>48763</v>
      </c>
      <c r="C175" s="11">
        <v>48790</v>
      </c>
      <c r="D175">
        <v>28</v>
      </c>
    </row>
    <row r="176" spans="1:4" x14ac:dyDescent="0.45">
      <c r="A176" t="s">
        <v>254</v>
      </c>
      <c r="B176" s="11">
        <v>48791</v>
      </c>
      <c r="C176" s="11">
        <v>48818</v>
      </c>
      <c r="D176">
        <v>28</v>
      </c>
    </row>
    <row r="177" spans="1:4" x14ac:dyDescent="0.45">
      <c r="A177" t="s">
        <v>255</v>
      </c>
      <c r="B177" s="11">
        <v>48819</v>
      </c>
      <c r="C177" s="11">
        <v>48853</v>
      </c>
      <c r="D177">
        <v>35</v>
      </c>
    </row>
    <row r="178" spans="1:4" x14ac:dyDescent="0.45">
      <c r="A178" t="s">
        <v>256</v>
      </c>
      <c r="B178" s="11">
        <v>48854</v>
      </c>
      <c r="C178" s="11">
        <v>48881</v>
      </c>
      <c r="D178">
        <v>28</v>
      </c>
    </row>
    <row r="179" spans="1:4" x14ac:dyDescent="0.45">
      <c r="A179" t="s">
        <v>257</v>
      </c>
      <c r="B179" s="11">
        <v>48882</v>
      </c>
      <c r="C179" s="11">
        <v>48909</v>
      </c>
      <c r="D179">
        <v>28</v>
      </c>
    </row>
    <row r="180" spans="1:4" x14ac:dyDescent="0.45">
      <c r="A180" t="s">
        <v>258</v>
      </c>
      <c r="B180" s="11">
        <v>48910</v>
      </c>
      <c r="C180" s="11">
        <v>48944</v>
      </c>
      <c r="D180">
        <v>35</v>
      </c>
    </row>
    <row r="181" spans="1:4" x14ac:dyDescent="0.45">
      <c r="A181" t="s">
        <v>259</v>
      </c>
      <c r="B181" s="11">
        <v>48945</v>
      </c>
      <c r="C181" s="11">
        <v>48972</v>
      </c>
      <c r="D181">
        <v>28</v>
      </c>
    </row>
    <row r="182" spans="1:4" x14ac:dyDescent="0.45">
      <c r="A182" t="s">
        <v>260</v>
      </c>
      <c r="B182" s="11">
        <v>48973</v>
      </c>
      <c r="C182" s="11">
        <v>49000</v>
      </c>
      <c r="D182">
        <v>28</v>
      </c>
    </row>
    <row r="183" spans="1:4" x14ac:dyDescent="0.45">
      <c r="A183" t="s">
        <v>261</v>
      </c>
      <c r="B183" s="11">
        <v>49001</v>
      </c>
      <c r="C183" s="11">
        <v>49035</v>
      </c>
      <c r="D183">
        <v>35</v>
      </c>
    </row>
    <row r="184" spans="1:4" x14ac:dyDescent="0.45">
      <c r="A184" t="s">
        <v>262</v>
      </c>
      <c r="B184" s="11">
        <v>49036</v>
      </c>
      <c r="C184" s="11">
        <v>49063</v>
      </c>
      <c r="D184">
        <v>28</v>
      </c>
    </row>
    <row r="185" spans="1:4" x14ac:dyDescent="0.45">
      <c r="A185" t="s">
        <v>263</v>
      </c>
      <c r="B185" s="11">
        <v>49064</v>
      </c>
      <c r="C185" s="11">
        <v>49091</v>
      </c>
      <c r="D185">
        <v>28</v>
      </c>
    </row>
    <row r="186" spans="1:4" x14ac:dyDescent="0.45">
      <c r="A186" t="s">
        <v>264</v>
      </c>
      <c r="B186" s="11">
        <v>49092</v>
      </c>
      <c r="C186" s="11">
        <v>49126</v>
      </c>
      <c r="D186">
        <v>35</v>
      </c>
    </row>
    <row r="187" spans="1:4" x14ac:dyDescent="0.45">
      <c r="A187" t="s">
        <v>265</v>
      </c>
      <c r="B187" s="11">
        <v>49127</v>
      </c>
      <c r="C187" s="11">
        <v>49154</v>
      </c>
      <c r="D187">
        <v>28</v>
      </c>
    </row>
    <row r="188" spans="1:4" x14ac:dyDescent="0.45">
      <c r="A188" t="s">
        <v>266</v>
      </c>
      <c r="B188" s="11">
        <v>49155</v>
      </c>
      <c r="C188" s="11">
        <v>49182</v>
      </c>
      <c r="D188">
        <v>28</v>
      </c>
    </row>
    <row r="189" spans="1:4" x14ac:dyDescent="0.45">
      <c r="A189" t="s">
        <v>267</v>
      </c>
      <c r="B189" s="11">
        <v>49183</v>
      </c>
      <c r="C189" s="11">
        <v>49217</v>
      </c>
      <c r="D189">
        <v>35</v>
      </c>
    </row>
    <row r="190" spans="1:4" x14ac:dyDescent="0.45">
      <c r="A190" t="s">
        <v>268</v>
      </c>
      <c r="B190" s="11">
        <v>49218</v>
      </c>
      <c r="C190" s="11">
        <v>49245</v>
      </c>
      <c r="D190">
        <v>28</v>
      </c>
    </row>
    <row r="191" spans="1:4" x14ac:dyDescent="0.45">
      <c r="A191" t="s">
        <v>269</v>
      </c>
      <c r="B191" s="11">
        <v>49246</v>
      </c>
      <c r="C191" s="11">
        <v>49273</v>
      </c>
      <c r="D191">
        <v>28</v>
      </c>
    </row>
    <row r="192" spans="1:4" x14ac:dyDescent="0.45">
      <c r="A192" t="s">
        <v>270</v>
      </c>
      <c r="B192" s="11">
        <v>49274</v>
      </c>
      <c r="C192" s="11">
        <v>49308</v>
      </c>
      <c r="D192">
        <v>35</v>
      </c>
    </row>
    <row r="193" spans="1:4" x14ac:dyDescent="0.45">
      <c r="A193" t="s">
        <v>271</v>
      </c>
      <c r="B193" s="11">
        <v>49309</v>
      </c>
      <c r="C193" s="11">
        <v>49343</v>
      </c>
      <c r="D193">
        <v>35</v>
      </c>
    </row>
    <row r="194" spans="1:4" x14ac:dyDescent="0.45">
      <c r="A194" t="s">
        <v>272</v>
      </c>
      <c r="B194" s="11">
        <v>49344</v>
      </c>
      <c r="C194" s="11">
        <v>49371</v>
      </c>
      <c r="D194">
        <v>28</v>
      </c>
    </row>
    <row r="195" spans="1:4" x14ac:dyDescent="0.45">
      <c r="A195" t="s">
        <v>273</v>
      </c>
      <c r="B195" s="11">
        <v>49372</v>
      </c>
      <c r="C195" s="11">
        <v>49406</v>
      </c>
      <c r="D195">
        <v>35</v>
      </c>
    </row>
    <row r="196" spans="1:4" x14ac:dyDescent="0.45">
      <c r="A196" t="s">
        <v>274</v>
      </c>
      <c r="B196" s="11">
        <v>49407</v>
      </c>
      <c r="C196" s="11">
        <v>49434</v>
      </c>
      <c r="D196">
        <v>28</v>
      </c>
    </row>
    <row r="197" spans="1:4" x14ac:dyDescent="0.45">
      <c r="A197" t="s">
        <v>275</v>
      </c>
      <c r="B197" s="11">
        <v>49435</v>
      </c>
      <c r="C197" s="11">
        <v>49462</v>
      </c>
      <c r="D197">
        <v>28</v>
      </c>
    </row>
    <row r="198" spans="1:4" x14ac:dyDescent="0.45">
      <c r="A198" t="s">
        <v>276</v>
      </c>
      <c r="B198" s="11">
        <v>49463</v>
      </c>
      <c r="C198" s="11">
        <v>49497</v>
      </c>
      <c r="D198">
        <v>35</v>
      </c>
    </row>
    <row r="199" spans="1:4" x14ac:dyDescent="0.45">
      <c r="A199" t="s">
        <v>277</v>
      </c>
      <c r="B199" s="11">
        <v>49498</v>
      </c>
      <c r="C199" s="11">
        <v>49525</v>
      </c>
      <c r="D199">
        <v>28</v>
      </c>
    </row>
    <row r="200" spans="1:4" x14ac:dyDescent="0.45">
      <c r="A200" t="s">
        <v>278</v>
      </c>
      <c r="B200" s="11">
        <v>49526</v>
      </c>
      <c r="C200" s="11">
        <v>49553</v>
      </c>
      <c r="D200">
        <v>28</v>
      </c>
    </row>
    <row r="201" spans="1:4" x14ac:dyDescent="0.45">
      <c r="A201" t="s">
        <v>279</v>
      </c>
      <c r="B201" s="11">
        <v>49554</v>
      </c>
      <c r="C201" s="11">
        <v>49588</v>
      </c>
      <c r="D201">
        <v>35</v>
      </c>
    </row>
    <row r="202" spans="1:4" x14ac:dyDescent="0.45">
      <c r="A202" t="s">
        <v>280</v>
      </c>
      <c r="B202" s="11">
        <v>49589</v>
      </c>
      <c r="C202" s="11">
        <v>49616</v>
      </c>
      <c r="D202">
        <v>28</v>
      </c>
    </row>
    <row r="203" spans="1:4" x14ac:dyDescent="0.45">
      <c r="A203" t="s">
        <v>281</v>
      </c>
      <c r="B203" s="11">
        <v>49617</v>
      </c>
      <c r="C203" s="11">
        <v>49644</v>
      </c>
      <c r="D203">
        <v>28</v>
      </c>
    </row>
    <row r="204" spans="1:4" x14ac:dyDescent="0.45">
      <c r="A204" t="s">
        <v>282</v>
      </c>
      <c r="B204" s="11">
        <v>49645</v>
      </c>
      <c r="C204" s="11">
        <v>49679</v>
      </c>
      <c r="D204">
        <v>35</v>
      </c>
    </row>
    <row r="205" spans="1:4" x14ac:dyDescent="0.45">
      <c r="A205" t="s">
        <v>283</v>
      </c>
      <c r="B205" s="11">
        <v>49680</v>
      </c>
      <c r="C205" s="11">
        <v>49707</v>
      </c>
      <c r="D205">
        <v>28</v>
      </c>
    </row>
    <row r="206" spans="1:4" x14ac:dyDescent="0.45">
      <c r="A206" t="s">
        <v>284</v>
      </c>
      <c r="B206" s="11">
        <v>49708</v>
      </c>
      <c r="C206" s="11">
        <v>49735</v>
      </c>
      <c r="D206">
        <v>28</v>
      </c>
    </row>
    <row r="207" spans="1:4" x14ac:dyDescent="0.45">
      <c r="A207" t="s">
        <v>285</v>
      </c>
      <c r="B207" s="11">
        <v>49736</v>
      </c>
      <c r="C207" s="11">
        <v>49770</v>
      </c>
      <c r="D207">
        <v>35</v>
      </c>
    </row>
    <row r="208" spans="1:4" x14ac:dyDescent="0.45">
      <c r="A208" t="s">
        <v>286</v>
      </c>
      <c r="B208" s="11">
        <v>49771</v>
      </c>
      <c r="C208" s="11">
        <v>49798</v>
      </c>
      <c r="D208">
        <v>28</v>
      </c>
    </row>
    <row r="209" spans="1:4" x14ac:dyDescent="0.45">
      <c r="A209" t="s">
        <v>287</v>
      </c>
      <c r="B209" s="11">
        <v>49799</v>
      </c>
      <c r="C209" s="11">
        <v>49826</v>
      </c>
      <c r="D209">
        <v>28</v>
      </c>
    </row>
    <row r="210" spans="1:4" x14ac:dyDescent="0.45">
      <c r="A210" t="s">
        <v>288</v>
      </c>
      <c r="B210" s="11">
        <v>49827</v>
      </c>
      <c r="C210" s="11">
        <v>49861</v>
      </c>
      <c r="D210">
        <v>35</v>
      </c>
    </row>
    <row r="211" spans="1:4" x14ac:dyDescent="0.45">
      <c r="A211" t="s">
        <v>289</v>
      </c>
      <c r="B211" s="11">
        <v>49862</v>
      </c>
      <c r="C211" s="11">
        <v>49889</v>
      </c>
      <c r="D211">
        <v>28</v>
      </c>
    </row>
    <row r="212" spans="1:4" x14ac:dyDescent="0.45">
      <c r="A212" t="s">
        <v>290</v>
      </c>
      <c r="B212" s="11">
        <v>49890</v>
      </c>
      <c r="C212" s="11">
        <v>49917</v>
      </c>
      <c r="D212">
        <v>28</v>
      </c>
    </row>
    <row r="213" spans="1:4" x14ac:dyDescent="0.45">
      <c r="A213" t="s">
        <v>291</v>
      </c>
      <c r="B213" s="11">
        <v>49918</v>
      </c>
      <c r="C213" s="11">
        <v>49952</v>
      </c>
      <c r="D213">
        <v>35</v>
      </c>
    </row>
    <row r="214" spans="1:4" x14ac:dyDescent="0.45">
      <c r="A214" t="s">
        <v>292</v>
      </c>
      <c r="B214" s="11">
        <v>49953</v>
      </c>
      <c r="C214" s="11">
        <v>49980</v>
      </c>
      <c r="D214">
        <v>28</v>
      </c>
    </row>
    <row r="215" spans="1:4" x14ac:dyDescent="0.45">
      <c r="A215" t="s">
        <v>293</v>
      </c>
      <c r="B215" s="11">
        <v>49981</v>
      </c>
      <c r="C215" s="11">
        <v>50008</v>
      </c>
      <c r="D215">
        <v>28</v>
      </c>
    </row>
    <row r="216" spans="1:4" x14ac:dyDescent="0.45">
      <c r="A216" t="s">
        <v>294</v>
      </c>
      <c r="B216" s="11">
        <v>50009</v>
      </c>
      <c r="C216" s="11">
        <v>50043</v>
      </c>
      <c r="D216">
        <v>35</v>
      </c>
    </row>
    <row r="217" spans="1:4" x14ac:dyDescent="0.45">
      <c r="A217" t="s">
        <v>295</v>
      </c>
      <c r="B217" s="11">
        <v>50044</v>
      </c>
      <c r="C217" s="11">
        <v>50071</v>
      </c>
      <c r="D217">
        <v>28</v>
      </c>
    </row>
    <row r="218" spans="1:4" x14ac:dyDescent="0.45">
      <c r="A218" t="s">
        <v>296</v>
      </c>
      <c r="B218" s="11">
        <v>50072</v>
      </c>
      <c r="C218" s="11">
        <v>50099</v>
      </c>
      <c r="D218">
        <v>28</v>
      </c>
    </row>
    <row r="219" spans="1:4" x14ac:dyDescent="0.45">
      <c r="A219" t="s">
        <v>297</v>
      </c>
      <c r="B219" s="11">
        <v>50100</v>
      </c>
      <c r="C219" s="11">
        <v>50134</v>
      </c>
      <c r="D219">
        <v>35</v>
      </c>
    </row>
    <row r="220" spans="1:4" x14ac:dyDescent="0.45">
      <c r="A220" t="s">
        <v>298</v>
      </c>
      <c r="B220" s="11">
        <v>50135</v>
      </c>
      <c r="C220" s="11">
        <v>50162</v>
      </c>
      <c r="D220">
        <v>28</v>
      </c>
    </row>
    <row r="221" spans="1:4" x14ac:dyDescent="0.45">
      <c r="A221" t="s">
        <v>299</v>
      </c>
      <c r="B221" s="11">
        <v>50163</v>
      </c>
      <c r="C221" s="11">
        <v>50190</v>
      </c>
      <c r="D221">
        <v>28</v>
      </c>
    </row>
    <row r="222" spans="1:4" x14ac:dyDescent="0.45">
      <c r="A222" t="s">
        <v>300</v>
      </c>
      <c r="B222" s="11">
        <v>50191</v>
      </c>
      <c r="C222" s="11">
        <v>50225</v>
      </c>
      <c r="D222">
        <v>35</v>
      </c>
    </row>
    <row r="223" spans="1:4" x14ac:dyDescent="0.45">
      <c r="A223" t="s">
        <v>301</v>
      </c>
      <c r="B223" s="11">
        <v>50226</v>
      </c>
      <c r="C223" s="11">
        <v>50253</v>
      </c>
      <c r="D223">
        <v>28</v>
      </c>
    </row>
    <row r="224" spans="1:4" x14ac:dyDescent="0.45">
      <c r="A224" t="s">
        <v>302</v>
      </c>
      <c r="B224" s="11">
        <v>50254</v>
      </c>
      <c r="C224" s="11">
        <v>50281</v>
      </c>
      <c r="D224">
        <v>28</v>
      </c>
    </row>
    <row r="225" spans="1:4" x14ac:dyDescent="0.45">
      <c r="A225" t="s">
        <v>303</v>
      </c>
      <c r="B225" s="11">
        <v>50282</v>
      </c>
      <c r="C225" s="11">
        <v>50316</v>
      </c>
      <c r="D225">
        <v>35</v>
      </c>
    </row>
    <row r="226" spans="1:4" x14ac:dyDescent="0.45">
      <c r="A226" t="s">
        <v>304</v>
      </c>
      <c r="B226" s="11">
        <v>50317</v>
      </c>
      <c r="C226" s="11">
        <v>50344</v>
      </c>
      <c r="D226">
        <v>28</v>
      </c>
    </row>
    <row r="227" spans="1:4" x14ac:dyDescent="0.45">
      <c r="A227" t="s">
        <v>305</v>
      </c>
      <c r="B227" s="11">
        <v>50345</v>
      </c>
      <c r="C227" s="11">
        <v>50372</v>
      </c>
      <c r="D227">
        <v>28</v>
      </c>
    </row>
    <row r="228" spans="1:4" x14ac:dyDescent="0.45">
      <c r="A228" t="s">
        <v>306</v>
      </c>
      <c r="B228" s="11">
        <v>50373</v>
      </c>
      <c r="C228" s="11">
        <v>50407</v>
      </c>
      <c r="D228">
        <v>35</v>
      </c>
    </row>
    <row r="229" spans="1:4" x14ac:dyDescent="0.45">
      <c r="A229" t="s">
        <v>307</v>
      </c>
      <c r="B229" s="11">
        <v>50408</v>
      </c>
      <c r="C229" s="11">
        <v>50435</v>
      </c>
      <c r="D229">
        <v>28</v>
      </c>
    </row>
    <row r="230" spans="1:4" x14ac:dyDescent="0.45">
      <c r="A230" t="s">
        <v>308</v>
      </c>
      <c r="B230" s="11">
        <v>50436</v>
      </c>
      <c r="C230" s="11">
        <v>50463</v>
      </c>
      <c r="D230">
        <v>28</v>
      </c>
    </row>
    <row r="231" spans="1:4" x14ac:dyDescent="0.45">
      <c r="A231" t="s">
        <v>309</v>
      </c>
      <c r="B231" s="11">
        <v>50464</v>
      </c>
      <c r="C231" s="11">
        <v>50498</v>
      </c>
      <c r="D231">
        <v>35</v>
      </c>
    </row>
    <row r="232" spans="1:4" x14ac:dyDescent="0.45">
      <c r="A232" t="s">
        <v>310</v>
      </c>
      <c r="B232" s="11">
        <v>50499</v>
      </c>
      <c r="C232" s="11">
        <v>50526</v>
      </c>
      <c r="D232">
        <v>28</v>
      </c>
    </row>
    <row r="233" spans="1:4" x14ac:dyDescent="0.45">
      <c r="A233" t="s">
        <v>311</v>
      </c>
      <c r="B233" s="11">
        <v>50527</v>
      </c>
      <c r="C233" s="11">
        <v>50554</v>
      </c>
      <c r="D233">
        <v>28</v>
      </c>
    </row>
    <row r="234" spans="1:4" x14ac:dyDescent="0.45">
      <c r="A234" t="s">
        <v>312</v>
      </c>
      <c r="B234" s="11">
        <v>50555</v>
      </c>
      <c r="C234" s="11">
        <v>50589</v>
      </c>
      <c r="D234">
        <v>35</v>
      </c>
    </row>
    <row r="235" spans="1:4" x14ac:dyDescent="0.45">
      <c r="A235" t="s">
        <v>313</v>
      </c>
      <c r="B235" s="11">
        <v>50590</v>
      </c>
      <c r="C235" s="11">
        <v>50617</v>
      </c>
      <c r="D235">
        <v>28</v>
      </c>
    </row>
    <row r="236" spans="1:4" x14ac:dyDescent="0.45">
      <c r="A236" t="s">
        <v>314</v>
      </c>
      <c r="B236" s="11">
        <v>50618</v>
      </c>
      <c r="C236" s="11">
        <v>50645</v>
      </c>
      <c r="D236">
        <v>28</v>
      </c>
    </row>
    <row r="237" spans="1:4" x14ac:dyDescent="0.45">
      <c r="A237" t="s">
        <v>315</v>
      </c>
      <c r="B237" s="11">
        <v>50646</v>
      </c>
      <c r="C237" s="11">
        <v>50680</v>
      </c>
      <c r="D237">
        <v>35</v>
      </c>
    </row>
    <row r="238" spans="1:4" x14ac:dyDescent="0.45">
      <c r="A238" t="s">
        <v>316</v>
      </c>
      <c r="B238" s="11">
        <v>50681</v>
      </c>
      <c r="C238" s="11">
        <v>50708</v>
      </c>
      <c r="D238">
        <v>28</v>
      </c>
    </row>
    <row r="239" spans="1:4" x14ac:dyDescent="0.45">
      <c r="A239" t="s">
        <v>317</v>
      </c>
      <c r="B239" s="11">
        <v>50709</v>
      </c>
      <c r="C239" s="11">
        <v>50736</v>
      </c>
      <c r="D239">
        <v>28</v>
      </c>
    </row>
    <row r="240" spans="1:4" x14ac:dyDescent="0.45">
      <c r="A240" t="s">
        <v>318</v>
      </c>
      <c r="B240" s="11">
        <v>50737</v>
      </c>
      <c r="C240" s="11">
        <v>50771</v>
      </c>
      <c r="D240">
        <v>35</v>
      </c>
    </row>
    <row r="241" spans="1:4" x14ac:dyDescent="0.45">
      <c r="A241" t="s">
        <v>319</v>
      </c>
      <c r="B241" s="11">
        <v>50772</v>
      </c>
      <c r="C241" s="11">
        <v>50799</v>
      </c>
      <c r="D241">
        <v>28</v>
      </c>
    </row>
    <row r="242" spans="1:4" x14ac:dyDescent="0.45">
      <c r="A242" t="s">
        <v>320</v>
      </c>
      <c r="B242" s="11">
        <v>50800</v>
      </c>
      <c r="C242" s="11">
        <v>50827</v>
      </c>
      <c r="D242">
        <v>28</v>
      </c>
    </row>
    <row r="243" spans="1:4" x14ac:dyDescent="0.45">
      <c r="A243" t="s">
        <v>321</v>
      </c>
      <c r="B243" s="11">
        <v>50828</v>
      </c>
      <c r="C243" s="11">
        <v>50862</v>
      </c>
      <c r="D243">
        <v>35</v>
      </c>
    </row>
    <row r="244" spans="1:4" x14ac:dyDescent="0.45">
      <c r="A244" t="s">
        <v>322</v>
      </c>
      <c r="B244" s="11">
        <v>50863</v>
      </c>
      <c r="C244" s="11">
        <v>50890</v>
      </c>
      <c r="D244">
        <v>28</v>
      </c>
    </row>
    <row r="245" spans="1:4" x14ac:dyDescent="0.45">
      <c r="A245" t="s">
        <v>323</v>
      </c>
      <c r="B245" s="11">
        <v>50891</v>
      </c>
      <c r="C245" s="11">
        <v>50918</v>
      </c>
      <c r="D245">
        <v>28</v>
      </c>
    </row>
    <row r="246" spans="1:4" x14ac:dyDescent="0.45">
      <c r="A246" t="s">
        <v>324</v>
      </c>
      <c r="B246" s="11">
        <v>50919</v>
      </c>
      <c r="C246" s="11">
        <v>50953</v>
      </c>
      <c r="D246">
        <v>35</v>
      </c>
    </row>
    <row r="247" spans="1:4" x14ac:dyDescent="0.45">
      <c r="A247" t="s">
        <v>325</v>
      </c>
      <c r="B247" s="11">
        <v>50954</v>
      </c>
      <c r="C247" s="11">
        <v>50981</v>
      </c>
      <c r="D247">
        <v>28</v>
      </c>
    </row>
    <row r="248" spans="1:4" x14ac:dyDescent="0.45">
      <c r="A248" t="s">
        <v>326</v>
      </c>
      <c r="B248" s="11">
        <v>50982</v>
      </c>
      <c r="C248" s="11">
        <v>51009</v>
      </c>
      <c r="D248">
        <v>28</v>
      </c>
    </row>
    <row r="249" spans="1:4" x14ac:dyDescent="0.45">
      <c r="A249" t="s">
        <v>327</v>
      </c>
      <c r="B249" s="11">
        <v>51010</v>
      </c>
      <c r="C249" s="11">
        <v>51044</v>
      </c>
      <c r="D249">
        <v>35</v>
      </c>
    </row>
    <row r="250" spans="1:4" x14ac:dyDescent="0.45">
      <c r="A250" t="s">
        <v>328</v>
      </c>
      <c r="B250" s="11">
        <v>51045</v>
      </c>
      <c r="C250" s="11">
        <v>51072</v>
      </c>
      <c r="D250">
        <v>28</v>
      </c>
    </row>
    <row r="251" spans="1:4" x14ac:dyDescent="0.45">
      <c r="A251" t="s">
        <v>329</v>
      </c>
      <c r="B251" s="11">
        <v>51073</v>
      </c>
      <c r="C251" s="11">
        <v>51100</v>
      </c>
      <c r="D251">
        <v>28</v>
      </c>
    </row>
    <row r="252" spans="1:4" x14ac:dyDescent="0.45">
      <c r="A252" t="s">
        <v>330</v>
      </c>
      <c r="B252" s="11">
        <v>51101</v>
      </c>
      <c r="C252" s="11">
        <v>51135</v>
      </c>
      <c r="D252">
        <v>35</v>
      </c>
    </row>
    <row r="253" spans="1:4" x14ac:dyDescent="0.45">
      <c r="A253" t="s">
        <v>331</v>
      </c>
      <c r="B253" s="11">
        <v>51136</v>
      </c>
      <c r="C253" s="11">
        <v>51163</v>
      </c>
      <c r="D253">
        <v>28</v>
      </c>
    </row>
    <row r="254" spans="1:4" x14ac:dyDescent="0.45">
      <c r="A254" t="s">
        <v>332</v>
      </c>
      <c r="B254" s="11">
        <v>51164</v>
      </c>
      <c r="C254" s="11">
        <v>51191</v>
      </c>
      <c r="D254">
        <v>28</v>
      </c>
    </row>
    <row r="255" spans="1:4" x14ac:dyDescent="0.45">
      <c r="A255" t="s">
        <v>333</v>
      </c>
      <c r="B255" s="11">
        <v>51192</v>
      </c>
      <c r="C255" s="11">
        <v>51226</v>
      </c>
      <c r="D255">
        <v>35</v>
      </c>
    </row>
    <row r="256" spans="1:4" x14ac:dyDescent="0.45">
      <c r="A256" t="s">
        <v>334</v>
      </c>
      <c r="B256" s="11">
        <v>51227</v>
      </c>
      <c r="C256" s="11">
        <v>51254</v>
      </c>
      <c r="D256">
        <v>28</v>
      </c>
    </row>
    <row r="257" spans="1:4" x14ac:dyDescent="0.45">
      <c r="A257" t="s">
        <v>335</v>
      </c>
      <c r="B257" s="11">
        <v>51255</v>
      </c>
      <c r="C257" s="11">
        <v>51282</v>
      </c>
      <c r="D257">
        <v>28</v>
      </c>
    </row>
    <row r="258" spans="1:4" x14ac:dyDescent="0.45">
      <c r="A258" t="s">
        <v>336</v>
      </c>
      <c r="B258" s="11">
        <v>51283</v>
      </c>
      <c r="C258" s="11">
        <v>51317</v>
      </c>
      <c r="D258">
        <v>35</v>
      </c>
    </row>
    <row r="259" spans="1:4" x14ac:dyDescent="0.45">
      <c r="A259" t="s">
        <v>337</v>
      </c>
      <c r="B259" s="11">
        <v>51318</v>
      </c>
      <c r="C259" s="11">
        <v>51345</v>
      </c>
      <c r="D259">
        <v>28</v>
      </c>
    </row>
    <row r="260" spans="1:4" x14ac:dyDescent="0.45">
      <c r="A260" t="s">
        <v>338</v>
      </c>
      <c r="B260" s="11">
        <v>51346</v>
      </c>
      <c r="C260" s="11">
        <v>51373</v>
      </c>
      <c r="D260">
        <v>28</v>
      </c>
    </row>
    <row r="261" spans="1:4" x14ac:dyDescent="0.45">
      <c r="A261" t="s">
        <v>339</v>
      </c>
      <c r="B261" s="11">
        <v>51374</v>
      </c>
      <c r="C261" s="11">
        <v>51408</v>
      </c>
      <c r="D261">
        <v>35</v>
      </c>
    </row>
    <row r="262" spans="1:4" x14ac:dyDescent="0.45">
      <c r="A262" t="s">
        <v>340</v>
      </c>
      <c r="B262" s="11">
        <v>51409</v>
      </c>
      <c r="C262" s="11">
        <v>51436</v>
      </c>
      <c r="D262">
        <v>28</v>
      </c>
    </row>
    <row r="263" spans="1:4" x14ac:dyDescent="0.45">
      <c r="A263" t="s">
        <v>341</v>
      </c>
      <c r="B263" s="11">
        <v>51437</v>
      </c>
      <c r="C263" s="11">
        <v>51464</v>
      </c>
      <c r="D263">
        <v>28</v>
      </c>
    </row>
    <row r="264" spans="1:4" x14ac:dyDescent="0.45">
      <c r="A264" t="s">
        <v>342</v>
      </c>
      <c r="B264" s="11">
        <v>51465</v>
      </c>
      <c r="C264" s="11">
        <v>51499</v>
      </c>
      <c r="D264">
        <v>35</v>
      </c>
    </row>
    <row r="265" spans="1:4" x14ac:dyDescent="0.45">
      <c r="A265" t="s">
        <v>343</v>
      </c>
      <c r="B265" s="11">
        <v>51500</v>
      </c>
      <c r="C265" s="11">
        <v>51534</v>
      </c>
      <c r="D265">
        <v>35</v>
      </c>
    </row>
    <row r="266" spans="1:4" x14ac:dyDescent="0.45">
      <c r="A266" t="s">
        <v>344</v>
      </c>
      <c r="B266" s="11">
        <v>51535</v>
      </c>
      <c r="C266" s="11">
        <v>51562</v>
      </c>
      <c r="D266">
        <v>28</v>
      </c>
    </row>
    <row r="267" spans="1:4" x14ac:dyDescent="0.45">
      <c r="A267" t="s">
        <v>345</v>
      </c>
      <c r="B267" s="11">
        <v>51563</v>
      </c>
      <c r="C267" s="11">
        <v>51597</v>
      </c>
      <c r="D267">
        <v>35</v>
      </c>
    </row>
    <row r="268" spans="1:4" x14ac:dyDescent="0.45">
      <c r="A268" t="s">
        <v>346</v>
      </c>
      <c r="B268" s="11">
        <v>51598</v>
      </c>
      <c r="C268" s="11">
        <v>51625</v>
      </c>
      <c r="D268">
        <v>28</v>
      </c>
    </row>
    <row r="269" spans="1:4" x14ac:dyDescent="0.45">
      <c r="A269" t="s">
        <v>347</v>
      </c>
      <c r="B269" s="11">
        <v>51626</v>
      </c>
      <c r="C269" s="11">
        <v>51653</v>
      </c>
      <c r="D269">
        <v>28</v>
      </c>
    </row>
    <row r="270" spans="1:4" x14ac:dyDescent="0.45">
      <c r="A270" t="s">
        <v>348</v>
      </c>
      <c r="B270" s="11">
        <v>51654</v>
      </c>
      <c r="C270" s="11">
        <v>51688</v>
      </c>
      <c r="D270">
        <v>35</v>
      </c>
    </row>
    <row r="271" spans="1:4" x14ac:dyDescent="0.45">
      <c r="A271" t="s">
        <v>349</v>
      </c>
      <c r="B271" s="11">
        <v>51689</v>
      </c>
      <c r="C271" s="11">
        <v>51716</v>
      </c>
      <c r="D271">
        <v>28</v>
      </c>
    </row>
    <row r="272" spans="1:4" x14ac:dyDescent="0.45">
      <c r="A272" t="s">
        <v>350</v>
      </c>
      <c r="B272" s="11">
        <v>51717</v>
      </c>
      <c r="C272" s="11">
        <v>51744</v>
      </c>
      <c r="D272">
        <v>28</v>
      </c>
    </row>
    <row r="273" spans="1:4" x14ac:dyDescent="0.45">
      <c r="A273" t="s">
        <v>351</v>
      </c>
      <c r="B273" s="11">
        <v>51745</v>
      </c>
      <c r="C273" s="11">
        <v>51779</v>
      </c>
      <c r="D273">
        <v>35</v>
      </c>
    </row>
    <row r="274" spans="1:4" x14ac:dyDescent="0.45">
      <c r="A274" t="s">
        <v>352</v>
      </c>
      <c r="B274" s="11">
        <v>51780</v>
      </c>
      <c r="C274" s="11">
        <v>51807</v>
      </c>
      <c r="D274">
        <v>28</v>
      </c>
    </row>
    <row r="275" spans="1:4" x14ac:dyDescent="0.45">
      <c r="A275" t="s">
        <v>353</v>
      </c>
      <c r="B275" s="11">
        <v>51808</v>
      </c>
      <c r="C275" s="11">
        <v>51835</v>
      </c>
      <c r="D275">
        <v>28</v>
      </c>
    </row>
    <row r="276" spans="1:4" x14ac:dyDescent="0.45">
      <c r="A276" t="s">
        <v>354</v>
      </c>
      <c r="B276" s="11">
        <v>51836</v>
      </c>
      <c r="C276" s="11">
        <v>51870</v>
      </c>
      <c r="D276">
        <v>35</v>
      </c>
    </row>
    <row r="277" spans="1:4" x14ac:dyDescent="0.45">
      <c r="A277" t="s">
        <v>355</v>
      </c>
      <c r="B277" s="11">
        <v>51871</v>
      </c>
      <c r="C277" s="11">
        <v>51898</v>
      </c>
      <c r="D277">
        <v>28</v>
      </c>
    </row>
    <row r="278" spans="1:4" x14ac:dyDescent="0.45">
      <c r="A278" t="s">
        <v>356</v>
      </c>
      <c r="B278" s="11">
        <v>51899</v>
      </c>
      <c r="C278" s="11">
        <v>51926</v>
      </c>
      <c r="D278">
        <v>28</v>
      </c>
    </row>
    <row r="279" spans="1:4" x14ac:dyDescent="0.45">
      <c r="A279" t="s">
        <v>357</v>
      </c>
      <c r="B279" s="11">
        <v>51927</v>
      </c>
      <c r="C279" s="11">
        <v>51961</v>
      </c>
      <c r="D279">
        <v>35</v>
      </c>
    </row>
    <row r="280" spans="1:4" x14ac:dyDescent="0.45">
      <c r="A280" t="s">
        <v>358</v>
      </c>
      <c r="B280" s="11">
        <v>51962</v>
      </c>
      <c r="C280" s="11">
        <v>51989</v>
      </c>
      <c r="D280">
        <v>28</v>
      </c>
    </row>
    <row r="281" spans="1:4" x14ac:dyDescent="0.45">
      <c r="A281" t="s">
        <v>359</v>
      </c>
      <c r="B281" s="11">
        <v>51990</v>
      </c>
      <c r="C281" s="11">
        <v>52017</v>
      </c>
      <c r="D281">
        <v>28</v>
      </c>
    </row>
    <row r="282" spans="1:4" x14ac:dyDescent="0.45">
      <c r="A282" t="s">
        <v>360</v>
      </c>
      <c r="B282" s="11">
        <v>52018</v>
      </c>
      <c r="C282" s="11">
        <v>52052</v>
      </c>
      <c r="D282">
        <v>35</v>
      </c>
    </row>
    <row r="283" spans="1:4" x14ac:dyDescent="0.45">
      <c r="A283" t="s">
        <v>361</v>
      </c>
      <c r="B283" s="11">
        <v>52053</v>
      </c>
      <c r="C283" s="11">
        <v>52080</v>
      </c>
      <c r="D283">
        <v>28</v>
      </c>
    </row>
    <row r="284" spans="1:4" x14ac:dyDescent="0.45">
      <c r="A284" t="s">
        <v>362</v>
      </c>
      <c r="B284" s="11">
        <v>52081</v>
      </c>
      <c r="C284" s="11">
        <v>52108</v>
      </c>
      <c r="D284">
        <v>28</v>
      </c>
    </row>
    <row r="285" spans="1:4" x14ac:dyDescent="0.45">
      <c r="A285" t="s">
        <v>363</v>
      </c>
      <c r="B285" s="11">
        <v>52109</v>
      </c>
      <c r="C285" s="11">
        <v>52143</v>
      </c>
      <c r="D285">
        <v>35</v>
      </c>
    </row>
    <row r="286" spans="1:4" x14ac:dyDescent="0.45">
      <c r="A286" t="s">
        <v>364</v>
      </c>
      <c r="B286" s="11">
        <v>52144</v>
      </c>
      <c r="C286" s="11">
        <v>52171</v>
      </c>
      <c r="D286">
        <v>28</v>
      </c>
    </row>
    <row r="287" spans="1:4" x14ac:dyDescent="0.45">
      <c r="A287" t="s">
        <v>365</v>
      </c>
      <c r="B287" s="11">
        <v>52172</v>
      </c>
      <c r="C287" s="11">
        <v>52199</v>
      </c>
      <c r="D287">
        <v>28</v>
      </c>
    </row>
    <row r="288" spans="1:4" x14ac:dyDescent="0.45">
      <c r="A288" t="s">
        <v>366</v>
      </c>
      <c r="B288" s="11">
        <v>52200</v>
      </c>
      <c r="C288" s="11">
        <v>52234</v>
      </c>
      <c r="D288">
        <v>35</v>
      </c>
    </row>
    <row r="289" spans="1:4" x14ac:dyDescent="0.45">
      <c r="A289" t="s">
        <v>367</v>
      </c>
      <c r="B289" s="11">
        <v>52235</v>
      </c>
      <c r="C289" s="11">
        <v>52262</v>
      </c>
      <c r="D289">
        <v>28</v>
      </c>
    </row>
    <row r="290" spans="1:4" x14ac:dyDescent="0.45">
      <c r="A290" t="s">
        <v>368</v>
      </c>
      <c r="B290" s="11">
        <v>52263</v>
      </c>
      <c r="C290" s="11">
        <v>52290</v>
      </c>
      <c r="D290">
        <v>28</v>
      </c>
    </row>
    <row r="291" spans="1:4" x14ac:dyDescent="0.45">
      <c r="A291" t="s">
        <v>369</v>
      </c>
      <c r="B291" s="11">
        <v>52291</v>
      </c>
      <c r="C291" s="11">
        <v>52325</v>
      </c>
      <c r="D291">
        <v>35</v>
      </c>
    </row>
    <row r="292" spans="1:4" x14ac:dyDescent="0.45">
      <c r="A292" t="s">
        <v>370</v>
      </c>
      <c r="B292" s="11">
        <v>52326</v>
      </c>
      <c r="C292" s="11">
        <v>52353</v>
      </c>
      <c r="D292">
        <v>28</v>
      </c>
    </row>
    <row r="293" spans="1:4" x14ac:dyDescent="0.45">
      <c r="A293" t="s">
        <v>371</v>
      </c>
      <c r="B293" s="11">
        <v>52354</v>
      </c>
      <c r="C293" s="11">
        <v>52381</v>
      </c>
      <c r="D293">
        <v>28</v>
      </c>
    </row>
    <row r="294" spans="1:4" x14ac:dyDescent="0.45">
      <c r="A294" t="s">
        <v>372</v>
      </c>
      <c r="B294" s="11">
        <v>52382</v>
      </c>
      <c r="C294" s="11">
        <v>52416</v>
      </c>
      <c r="D294">
        <v>35</v>
      </c>
    </row>
    <row r="295" spans="1:4" x14ac:dyDescent="0.45">
      <c r="A295" t="s">
        <v>373</v>
      </c>
      <c r="B295" s="11">
        <v>52417</v>
      </c>
      <c r="C295" s="11">
        <v>52444</v>
      </c>
      <c r="D295">
        <v>28</v>
      </c>
    </row>
    <row r="296" spans="1:4" x14ac:dyDescent="0.45">
      <c r="A296" t="s">
        <v>374</v>
      </c>
      <c r="B296" s="11">
        <v>52445</v>
      </c>
      <c r="C296" s="11">
        <v>52472</v>
      </c>
      <c r="D296">
        <v>28</v>
      </c>
    </row>
    <row r="297" spans="1:4" x14ac:dyDescent="0.45">
      <c r="A297" t="s">
        <v>375</v>
      </c>
      <c r="B297" s="11">
        <v>52473</v>
      </c>
      <c r="C297" s="11">
        <v>52507</v>
      </c>
      <c r="D297">
        <v>35</v>
      </c>
    </row>
    <row r="298" spans="1:4" x14ac:dyDescent="0.45">
      <c r="A298" t="s">
        <v>376</v>
      </c>
      <c r="B298" s="11">
        <v>52508</v>
      </c>
      <c r="C298" s="11">
        <v>52535</v>
      </c>
      <c r="D298">
        <v>28</v>
      </c>
    </row>
    <row r="299" spans="1:4" x14ac:dyDescent="0.45">
      <c r="A299" t="s">
        <v>377</v>
      </c>
      <c r="B299" s="11">
        <v>52536</v>
      </c>
      <c r="C299" s="11">
        <v>52563</v>
      </c>
      <c r="D299">
        <v>28</v>
      </c>
    </row>
    <row r="300" spans="1:4" x14ac:dyDescent="0.45">
      <c r="A300" t="s">
        <v>378</v>
      </c>
      <c r="B300" s="11">
        <v>52564</v>
      </c>
      <c r="C300" s="11">
        <v>52598</v>
      </c>
      <c r="D300">
        <v>35</v>
      </c>
    </row>
    <row r="301" spans="1:4" x14ac:dyDescent="0.45">
      <c r="A301" t="s">
        <v>379</v>
      </c>
      <c r="B301" s="11">
        <v>52599</v>
      </c>
      <c r="C301" s="11">
        <v>52626</v>
      </c>
      <c r="D301">
        <v>28</v>
      </c>
    </row>
    <row r="302" spans="1:4" x14ac:dyDescent="0.45">
      <c r="A302" t="s">
        <v>380</v>
      </c>
      <c r="B302" s="11">
        <v>52627</v>
      </c>
      <c r="C302" s="11">
        <v>52654</v>
      </c>
      <c r="D302">
        <v>28</v>
      </c>
    </row>
    <row r="303" spans="1:4" x14ac:dyDescent="0.45">
      <c r="A303" t="s">
        <v>381</v>
      </c>
      <c r="B303" s="11">
        <v>52655</v>
      </c>
      <c r="C303" s="11">
        <v>52689</v>
      </c>
      <c r="D303">
        <v>35</v>
      </c>
    </row>
    <row r="304" spans="1:4" x14ac:dyDescent="0.45">
      <c r="A304" t="s">
        <v>382</v>
      </c>
      <c r="B304" s="11">
        <v>52690</v>
      </c>
      <c r="C304" s="11">
        <v>52717</v>
      </c>
      <c r="D304">
        <v>28</v>
      </c>
    </row>
    <row r="305" spans="1:4" x14ac:dyDescent="0.45">
      <c r="A305" t="s">
        <v>383</v>
      </c>
      <c r="B305" s="11">
        <v>52718</v>
      </c>
      <c r="C305" s="11">
        <v>52745</v>
      </c>
      <c r="D305">
        <v>28</v>
      </c>
    </row>
    <row r="306" spans="1:4" x14ac:dyDescent="0.45">
      <c r="A306" t="s">
        <v>384</v>
      </c>
      <c r="B306" s="11">
        <v>52746</v>
      </c>
      <c r="C306" s="11">
        <v>52780</v>
      </c>
      <c r="D306">
        <v>35</v>
      </c>
    </row>
    <row r="307" spans="1:4" x14ac:dyDescent="0.45">
      <c r="A307" t="s">
        <v>385</v>
      </c>
      <c r="B307" s="11">
        <v>52781</v>
      </c>
      <c r="C307" s="11">
        <v>52808</v>
      </c>
      <c r="D307">
        <v>28</v>
      </c>
    </row>
    <row r="308" spans="1:4" x14ac:dyDescent="0.45">
      <c r="A308" t="s">
        <v>386</v>
      </c>
      <c r="B308" s="11">
        <v>52809</v>
      </c>
      <c r="C308" s="11">
        <v>52836</v>
      </c>
      <c r="D308">
        <v>28</v>
      </c>
    </row>
    <row r="309" spans="1:4" x14ac:dyDescent="0.45">
      <c r="A309" t="s">
        <v>387</v>
      </c>
      <c r="B309" s="11">
        <v>52837</v>
      </c>
      <c r="C309" s="11">
        <v>52871</v>
      </c>
      <c r="D309">
        <v>35</v>
      </c>
    </row>
    <row r="310" spans="1:4" x14ac:dyDescent="0.45">
      <c r="A310" t="s">
        <v>388</v>
      </c>
      <c r="B310" s="11">
        <v>52872</v>
      </c>
      <c r="C310" s="11">
        <v>52899</v>
      </c>
      <c r="D310">
        <v>28</v>
      </c>
    </row>
    <row r="311" spans="1:4" x14ac:dyDescent="0.45">
      <c r="A311" t="s">
        <v>389</v>
      </c>
      <c r="B311" s="11">
        <v>52900</v>
      </c>
      <c r="C311" s="11">
        <v>52927</v>
      </c>
      <c r="D311">
        <v>28</v>
      </c>
    </row>
    <row r="312" spans="1:4" x14ac:dyDescent="0.45">
      <c r="A312" t="s">
        <v>390</v>
      </c>
      <c r="B312" s="11">
        <v>52928</v>
      </c>
      <c r="C312" s="11">
        <v>52962</v>
      </c>
      <c r="D312">
        <v>35</v>
      </c>
    </row>
    <row r="313" spans="1:4" x14ac:dyDescent="0.45">
      <c r="A313" t="s">
        <v>391</v>
      </c>
      <c r="B313" s="11">
        <v>52963</v>
      </c>
      <c r="C313" s="11">
        <v>52990</v>
      </c>
      <c r="D313">
        <v>28</v>
      </c>
    </row>
    <row r="314" spans="1:4" x14ac:dyDescent="0.45">
      <c r="A314" t="s">
        <v>392</v>
      </c>
      <c r="B314" s="11">
        <v>52991</v>
      </c>
      <c r="C314" s="11">
        <v>53018</v>
      </c>
      <c r="D314">
        <v>28</v>
      </c>
    </row>
    <row r="315" spans="1:4" x14ac:dyDescent="0.45">
      <c r="A315" t="s">
        <v>393</v>
      </c>
      <c r="B315" s="11">
        <v>53019</v>
      </c>
      <c r="C315" s="11">
        <v>53053</v>
      </c>
      <c r="D315">
        <v>35</v>
      </c>
    </row>
    <row r="316" spans="1:4" x14ac:dyDescent="0.45">
      <c r="A316" t="s">
        <v>394</v>
      </c>
      <c r="B316" s="11">
        <v>53054</v>
      </c>
      <c r="C316" s="11">
        <v>53081</v>
      </c>
      <c r="D316">
        <v>28</v>
      </c>
    </row>
    <row r="317" spans="1:4" x14ac:dyDescent="0.45">
      <c r="A317" t="s">
        <v>395</v>
      </c>
      <c r="B317" s="11">
        <v>53082</v>
      </c>
      <c r="C317" s="11">
        <v>53109</v>
      </c>
      <c r="D317">
        <v>28</v>
      </c>
    </row>
    <row r="318" spans="1:4" x14ac:dyDescent="0.45">
      <c r="A318" t="s">
        <v>396</v>
      </c>
      <c r="B318" s="11">
        <v>53110</v>
      </c>
      <c r="C318" s="11">
        <v>53144</v>
      </c>
      <c r="D318">
        <v>35</v>
      </c>
    </row>
    <row r="319" spans="1:4" x14ac:dyDescent="0.45">
      <c r="A319" t="s">
        <v>397</v>
      </c>
      <c r="B319" s="11">
        <v>53145</v>
      </c>
      <c r="C319" s="11">
        <v>53172</v>
      </c>
      <c r="D319">
        <v>28</v>
      </c>
    </row>
    <row r="320" spans="1:4" x14ac:dyDescent="0.45">
      <c r="A320" t="s">
        <v>398</v>
      </c>
      <c r="B320" s="11">
        <v>53173</v>
      </c>
      <c r="C320" s="11">
        <v>53200</v>
      </c>
      <c r="D320">
        <v>28</v>
      </c>
    </row>
    <row r="321" spans="1:4" x14ac:dyDescent="0.45">
      <c r="A321" t="s">
        <v>399</v>
      </c>
      <c r="B321" s="11">
        <v>53201</v>
      </c>
      <c r="C321" s="11">
        <v>53235</v>
      </c>
      <c r="D321">
        <v>35</v>
      </c>
    </row>
    <row r="322" spans="1:4" x14ac:dyDescent="0.45">
      <c r="A322" t="s">
        <v>400</v>
      </c>
      <c r="B322" s="11">
        <v>53236</v>
      </c>
      <c r="C322" s="11">
        <v>53263</v>
      </c>
      <c r="D322">
        <v>28</v>
      </c>
    </row>
    <row r="323" spans="1:4" x14ac:dyDescent="0.45">
      <c r="A323" t="s">
        <v>401</v>
      </c>
      <c r="B323" s="11">
        <v>53264</v>
      </c>
      <c r="C323" s="11">
        <v>53291</v>
      </c>
      <c r="D323">
        <v>28</v>
      </c>
    </row>
    <row r="324" spans="1:4" x14ac:dyDescent="0.45">
      <c r="A324" t="s">
        <v>402</v>
      </c>
      <c r="B324" s="11">
        <v>53292</v>
      </c>
      <c r="C324" s="11">
        <v>53326</v>
      </c>
      <c r="D324">
        <v>35</v>
      </c>
    </row>
    <row r="325" spans="1:4" x14ac:dyDescent="0.45">
      <c r="A325" t="s">
        <v>403</v>
      </c>
      <c r="B325" s="11">
        <v>53327</v>
      </c>
      <c r="C325" s="11">
        <v>53361</v>
      </c>
      <c r="D325">
        <v>35</v>
      </c>
    </row>
    <row r="326" spans="1:4" x14ac:dyDescent="0.45">
      <c r="A326" t="s">
        <v>404</v>
      </c>
      <c r="B326" s="11">
        <v>53362</v>
      </c>
      <c r="C326" s="11">
        <v>53389</v>
      </c>
      <c r="D326">
        <v>28</v>
      </c>
    </row>
    <row r="327" spans="1:4" x14ac:dyDescent="0.45">
      <c r="A327" t="s">
        <v>405</v>
      </c>
      <c r="B327" s="11">
        <v>53390</v>
      </c>
      <c r="C327" s="11">
        <v>53424</v>
      </c>
      <c r="D327">
        <v>35</v>
      </c>
    </row>
    <row r="328" spans="1:4" x14ac:dyDescent="0.45">
      <c r="A328" t="s">
        <v>406</v>
      </c>
      <c r="B328" s="11">
        <v>53425</v>
      </c>
      <c r="C328" s="11">
        <v>53452</v>
      </c>
      <c r="D328">
        <v>28</v>
      </c>
    </row>
    <row r="329" spans="1:4" x14ac:dyDescent="0.45">
      <c r="A329" t="s">
        <v>407</v>
      </c>
      <c r="B329" s="11">
        <v>53453</v>
      </c>
      <c r="C329" s="11">
        <v>53480</v>
      </c>
      <c r="D329">
        <v>28</v>
      </c>
    </row>
    <row r="330" spans="1:4" x14ac:dyDescent="0.45">
      <c r="A330" t="s">
        <v>408</v>
      </c>
      <c r="B330" s="11">
        <v>53481</v>
      </c>
      <c r="C330" s="11">
        <v>53515</v>
      </c>
      <c r="D330">
        <v>35</v>
      </c>
    </row>
    <row r="331" spans="1:4" x14ac:dyDescent="0.45">
      <c r="A331" t="s">
        <v>409</v>
      </c>
      <c r="B331" s="11">
        <v>53516</v>
      </c>
      <c r="C331" s="11">
        <v>53543</v>
      </c>
      <c r="D331">
        <v>28</v>
      </c>
    </row>
    <row r="332" spans="1:4" x14ac:dyDescent="0.45">
      <c r="A332" t="s">
        <v>410</v>
      </c>
      <c r="B332" s="11">
        <v>53544</v>
      </c>
      <c r="C332" s="11">
        <v>53571</v>
      </c>
      <c r="D332">
        <v>28</v>
      </c>
    </row>
    <row r="333" spans="1:4" x14ac:dyDescent="0.45">
      <c r="A333" t="s">
        <v>411</v>
      </c>
      <c r="B333" s="11">
        <v>53572</v>
      </c>
      <c r="C333" s="11">
        <v>53606</v>
      </c>
      <c r="D333">
        <v>35</v>
      </c>
    </row>
    <row r="334" spans="1:4" x14ac:dyDescent="0.45">
      <c r="A334" t="s">
        <v>412</v>
      </c>
      <c r="B334" s="11">
        <v>53607</v>
      </c>
      <c r="C334" s="11">
        <v>53634</v>
      </c>
      <c r="D334">
        <v>28</v>
      </c>
    </row>
    <row r="335" spans="1:4" x14ac:dyDescent="0.45">
      <c r="A335" t="s">
        <v>413</v>
      </c>
      <c r="B335" s="11">
        <v>53635</v>
      </c>
      <c r="C335" s="11">
        <v>53662</v>
      </c>
      <c r="D335">
        <v>28</v>
      </c>
    </row>
    <row r="336" spans="1:4" x14ac:dyDescent="0.45">
      <c r="A336" t="s">
        <v>414</v>
      </c>
      <c r="B336" s="11">
        <v>53663</v>
      </c>
      <c r="C336" s="11">
        <v>53697</v>
      </c>
      <c r="D336">
        <v>35</v>
      </c>
    </row>
    <row r="337" spans="1:4" x14ac:dyDescent="0.45">
      <c r="A337" t="s">
        <v>415</v>
      </c>
      <c r="B337" s="11">
        <v>53698</v>
      </c>
      <c r="C337" s="11">
        <v>53725</v>
      </c>
      <c r="D337">
        <v>28</v>
      </c>
    </row>
    <row r="338" spans="1:4" x14ac:dyDescent="0.45">
      <c r="A338" t="s">
        <v>416</v>
      </c>
      <c r="B338" s="11">
        <v>53726</v>
      </c>
      <c r="C338" s="11">
        <v>53753</v>
      </c>
      <c r="D338">
        <v>28</v>
      </c>
    </row>
    <row r="339" spans="1:4" x14ac:dyDescent="0.45">
      <c r="A339" t="s">
        <v>417</v>
      </c>
      <c r="B339" s="11">
        <v>53754</v>
      </c>
      <c r="C339" s="11">
        <v>53788</v>
      </c>
      <c r="D339">
        <v>35</v>
      </c>
    </row>
    <row r="340" spans="1:4" x14ac:dyDescent="0.45">
      <c r="A340" t="s">
        <v>418</v>
      </c>
      <c r="B340" s="11">
        <v>53789</v>
      </c>
      <c r="C340" s="11">
        <v>53816</v>
      </c>
      <c r="D340">
        <v>28</v>
      </c>
    </row>
    <row r="341" spans="1:4" x14ac:dyDescent="0.45">
      <c r="A341" t="s">
        <v>419</v>
      </c>
      <c r="B341" s="11">
        <v>53817</v>
      </c>
      <c r="C341" s="11">
        <v>53844</v>
      </c>
      <c r="D341">
        <v>28</v>
      </c>
    </row>
    <row r="342" spans="1:4" x14ac:dyDescent="0.45">
      <c r="A342" t="s">
        <v>420</v>
      </c>
      <c r="B342" s="11">
        <v>53845</v>
      </c>
      <c r="C342" s="11">
        <v>53879</v>
      </c>
      <c r="D342">
        <v>35</v>
      </c>
    </row>
    <row r="343" spans="1:4" x14ac:dyDescent="0.45">
      <c r="A343" t="s">
        <v>421</v>
      </c>
      <c r="B343" s="11">
        <v>53880</v>
      </c>
      <c r="C343" s="11">
        <v>53907</v>
      </c>
      <c r="D343">
        <v>28</v>
      </c>
    </row>
    <row r="344" spans="1:4" x14ac:dyDescent="0.45">
      <c r="A344" t="s">
        <v>422</v>
      </c>
      <c r="B344" s="11">
        <v>53908</v>
      </c>
      <c r="C344" s="11">
        <v>53935</v>
      </c>
      <c r="D344">
        <v>28</v>
      </c>
    </row>
    <row r="345" spans="1:4" x14ac:dyDescent="0.45">
      <c r="A345" t="s">
        <v>423</v>
      </c>
      <c r="B345" s="11">
        <v>53936</v>
      </c>
      <c r="C345" s="11">
        <v>53970</v>
      </c>
      <c r="D345">
        <v>35</v>
      </c>
    </row>
    <row r="346" spans="1:4" x14ac:dyDescent="0.45">
      <c r="A346" t="s">
        <v>424</v>
      </c>
      <c r="B346" s="11">
        <v>53971</v>
      </c>
      <c r="C346" s="11">
        <v>53998</v>
      </c>
      <c r="D346">
        <v>28</v>
      </c>
    </row>
    <row r="347" spans="1:4" x14ac:dyDescent="0.45">
      <c r="A347" t="s">
        <v>425</v>
      </c>
      <c r="B347" s="11">
        <v>53999</v>
      </c>
      <c r="C347" s="11">
        <v>54026</v>
      </c>
      <c r="D347">
        <v>28</v>
      </c>
    </row>
    <row r="348" spans="1:4" x14ac:dyDescent="0.45">
      <c r="A348" t="s">
        <v>426</v>
      </c>
      <c r="B348" s="11">
        <v>54027</v>
      </c>
      <c r="C348" s="11">
        <v>54061</v>
      </c>
      <c r="D348">
        <v>35</v>
      </c>
    </row>
    <row r="349" spans="1:4" x14ac:dyDescent="0.45">
      <c r="A349" t="s">
        <v>427</v>
      </c>
      <c r="B349" s="11">
        <v>54062</v>
      </c>
      <c r="C349" s="11">
        <v>54089</v>
      </c>
      <c r="D349">
        <v>28</v>
      </c>
    </row>
    <row r="350" spans="1:4" x14ac:dyDescent="0.45">
      <c r="A350" t="s">
        <v>428</v>
      </c>
      <c r="B350" s="11">
        <v>54090</v>
      </c>
      <c r="C350" s="11">
        <v>54117</v>
      </c>
      <c r="D350">
        <v>28</v>
      </c>
    </row>
    <row r="351" spans="1:4" x14ac:dyDescent="0.45">
      <c r="A351" t="s">
        <v>429</v>
      </c>
      <c r="B351" s="11">
        <v>54118</v>
      </c>
      <c r="C351" s="11">
        <v>54152</v>
      </c>
      <c r="D351">
        <v>35</v>
      </c>
    </row>
    <row r="352" spans="1:4" x14ac:dyDescent="0.45">
      <c r="A352" t="s">
        <v>430</v>
      </c>
      <c r="B352" s="11">
        <v>54153</v>
      </c>
      <c r="C352" s="11">
        <v>54180</v>
      </c>
      <c r="D352">
        <v>28</v>
      </c>
    </row>
    <row r="353" spans="1:4" x14ac:dyDescent="0.45">
      <c r="A353" t="s">
        <v>431</v>
      </c>
      <c r="B353" s="11">
        <v>54181</v>
      </c>
      <c r="C353" s="11">
        <v>54208</v>
      </c>
      <c r="D353">
        <v>28</v>
      </c>
    </row>
    <row r="354" spans="1:4" x14ac:dyDescent="0.45">
      <c r="A354" t="s">
        <v>432</v>
      </c>
      <c r="B354" s="11">
        <v>54209</v>
      </c>
      <c r="C354" s="11">
        <v>54243</v>
      </c>
      <c r="D354">
        <v>35</v>
      </c>
    </row>
    <row r="355" spans="1:4" x14ac:dyDescent="0.45">
      <c r="A355" t="s">
        <v>433</v>
      </c>
      <c r="B355" s="11">
        <v>54244</v>
      </c>
      <c r="C355" s="11">
        <v>54271</v>
      </c>
      <c r="D355">
        <v>28</v>
      </c>
    </row>
    <row r="356" spans="1:4" x14ac:dyDescent="0.45">
      <c r="A356" t="s">
        <v>434</v>
      </c>
      <c r="B356" s="11">
        <v>54272</v>
      </c>
      <c r="C356" s="11">
        <v>54299</v>
      </c>
      <c r="D356">
        <v>28</v>
      </c>
    </row>
    <row r="357" spans="1:4" x14ac:dyDescent="0.45">
      <c r="A357" t="s">
        <v>435</v>
      </c>
      <c r="B357" s="11">
        <v>54300</v>
      </c>
      <c r="C357" s="11">
        <v>54334</v>
      </c>
      <c r="D357">
        <v>35</v>
      </c>
    </row>
    <row r="358" spans="1:4" x14ac:dyDescent="0.45">
      <c r="A358" t="s">
        <v>436</v>
      </c>
      <c r="B358" s="11">
        <v>54335</v>
      </c>
      <c r="C358" s="11">
        <v>54362</v>
      </c>
      <c r="D358">
        <v>28</v>
      </c>
    </row>
    <row r="359" spans="1:4" x14ac:dyDescent="0.45">
      <c r="A359" t="s">
        <v>437</v>
      </c>
      <c r="B359" s="11">
        <v>54363</v>
      </c>
      <c r="C359" s="11">
        <v>54390</v>
      </c>
      <c r="D359">
        <v>28</v>
      </c>
    </row>
    <row r="360" spans="1:4" x14ac:dyDescent="0.45">
      <c r="A360" t="s">
        <v>438</v>
      </c>
      <c r="B360" s="11">
        <v>54391</v>
      </c>
      <c r="C360" s="11">
        <v>54425</v>
      </c>
      <c r="D360">
        <v>35</v>
      </c>
    </row>
    <row r="361" spans="1:4" x14ac:dyDescent="0.45">
      <c r="A361" t="s">
        <v>439</v>
      </c>
      <c r="B361" s="11">
        <v>54426</v>
      </c>
      <c r="C361" s="11">
        <v>54453</v>
      </c>
      <c r="D361">
        <v>28</v>
      </c>
    </row>
    <row r="362" spans="1:4" x14ac:dyDescent="0.45">
      <c r="A362" s="4"/>
      <c r="B362" s="4"/>
      <c r="C362" s="4"/>
      <c r="D362" t="str">
        <f t="shared" ref="D362:D386" si="0">IF(A362="","",(C362-B362)+1)</f>
        <v/>
      </c>
    </row>
    <row r="363" spans="1:4" x14ac:dyDescent="0.45">
      <c r="A363" s="4"/>
      <c r="B363" s="4"/>
      <c r="C363" s="4"/>
      <c r="D363" t="str">
        <f t="shared" si="0"/>
        <v/>
      </c>
    </row>
    <row r="364" spans="1:4" x14ac:dyDescent="0.45">
      <c r="A364" s="4"/>
      <c r="B364" s="4"/>
      <c r="C364" s="4"/>
      <c r="D364" t="str">
        <f t="shared" si="0"/>
        <v/>
      </c>
    </row>
    <row r="365" spans="1:4" x14ac:dyDescent="0.45">
      <c r="A365" s="4"/>
      <c r="B365" s="4"/>
      <c r="C365" s="4"/>
      <c r="D365" t="str">
        <f t="shared" si="0"/>
        <v/>
      </c>
    </row>
    <row r="366" spans="1:4" x14ac:dyDescent="0.45">
      <c r="A366" s="4"/>
      <c r="B366" s="4"/>
      <c r="C366" s="4"/>
      <c r="D366" t="str">
        <f t="shared" si="0"/>
        <v/>
      </c>
    </row>
    <row r="367" spans="1:4" x14ac:dyDescent="0.45">
      <c r="A367" s="4"/>
      <c r="B367" s="4"/>
      <c r="C367" s="4"/>
      <c r="D367" t="str">
        <f t="shared" si="0"/>
        <v/>
      </c>
    </row>
    <row r="368" spans="1:4" x14ac:dyDescent="0.45">
      <c r="A368" s="4"/>
      <c r="B368" s="4"/>
      <c r="C368" s="4"/>
      <c r="D368" t="str">
        <f t="shared" si="0"/>
        <v/>
      </c>
    </row>
    <row r="369" spans="1:4" x14ac:dyDescent="0.45">
      <c r="A369" s="4"/>
      <c r="B369" s="4"/>
      <c r="C369" s="4"/>
      <c r="D369" t="str">
        <f t="shared" si="0"/>
        <v/>
      </c>
    </row>
    <row r="370" spans="1:4" x14ac:dyDescent="0.45">
      <c r="A370" s="4"/>
      <c r="B370" s="4"/>
      <c r="C370" s="4"/>
      <c r="D370" t="str">
        <f t="shared" si="0"/>
        <v/>
      </c>
    </row>
    <row r="371" spans="1:4" x14ac:dyDescent="0.45">
      <c r="A371" s="4"/>
      <c r="B371" s="4"/>
      <c r="C371" s="4"/>
      <c r="D371" t="str">
        <f t="shared" si="0"/>
        <v/>
      </c>
    </row>
    <row r="372" spans="1:4" x14ac:dyDescent="0.45">
      <c r="A372" s="4"/>
      <c r="B372" s="4"/>
      <c r="C372" s="4"/>
      <c r="D372" t="str">
        <f t="shared" si="0"/>
        <v/>
      </c>
    </row>
    <row r="373" spans="1:4" x14ac:dyDescent="0.45">
      <c r="A373" s="4"/>
      <c r="B373" s="4"/>
      <c r="C373" s="4"/>
      <c r="D373" t="str">
        <f t="shared" si="0"/>
        <v/>
      </c>
    </row>
    <row r="374" spans="1:4" x14ac:dyDescent="0.45">
      <c r="A374" s="4"/>
      <c r="B374" s="4"/>
      <c r="C374" s="4"/>
      <c r="D374" t="str">
        <f t="shared" si="0"/>
        <v/>
      </c>
    </row>
    <row r="375" spans="1:4" x14ac:dyDescent="0.45">
      <c r="A375" s="4"/>
      <c r="B375" s="4"/>
      <c r="C375" s="4"/>
      <c r="D375" t="str">
        <f t="shared" si="0"/>
        <v/>
      </c>
    </row>
    <row r="376" spans="1:4" x14ac:dyDescent="0.45">
      <c r="A376" s="4"/>
      <c r="B376" s="4"/>
      <c r="C376" s="4"/>
      <c r="D376" t="str">
        <f t="shared" si="0"/>
        <v/>
      </c>
    </row>
    <row r="377" spans="1:4" x14ac:dyDescent="0.45">
      <c r="A377" s="4"/>
      <c r="B377" s="4"/>
      <c r="C377" s="4"/>
      <c r="D377" t="str">
        <f t="shared" si="0"/>
        <v/>
      </c>
    </row>
    <row r="378" spans="1:4" x14ac:dyDescent="0.45">
      <c r="A378" s="4"/>
      <c r="B378" s="4"/>
      <c r="C378" s="4"/>
      <c r="D378" t="str">
        <f t="shared" si="0"/>
        <v/>
      </c>
    </row>
    <row r="379" spans="1:4" x14ac:dyDescent="0.45">
      <c r="A379" s="4"/>
      <c r="B379" s="4"/>
      <c r="C379" s="4"/>
      <c r="D379" t="str">
        <f t="shared" si="0"/>
        <v/>
      </c>
    </row>
    <row r="380" spans="1:4" x14ac:dyDescent="0.45">
      <c r="A380" s="4"/>
      <c r="B380" s="4"/>
      <c r="C380" s="4"/>
      <c r="D380" t="str">
        <f t="shared" si="0"/>
        <v/>
      </c>
    </row>
    <row r="381" spans="1:4" x14ac:dyDescent="0.45">
      <c r="A381" s="4"/>
      <c r="B381" s="4"/>
      <c r="C381" s="4"/>
      <c r="D381" t="str">
        <f t="shared" si="0"/>
        <v/>
      </c>
    </row>
    <row r="382" spans="1:4" x14ac:dyDescent="0.45">
      <c r="A382" s="4"/>
      <c r="B382" s="4"/>
      <c r="C382" s="4"/>
      <c r="D382" t="str">
        <f t="shared" si="0"/>
        <v/>
      </c>
    </row>
    <row r="383" spans="1:4" x14ac:dyDescent="0.45">
      <c r="A383" s="4"/>
      <c r="B383" s="4"/>
      <c r="C383" s="4"/>
      <c r="D383" t="str">
        <f t="shared" si="0"/>
        <v/>
      </c>
    </row>
    <row r="384" spans="1:4" x14ac:dyDescent="0.45">
      <c r="A384" s="4"/>
      <c r="B384" s="4"/>
      <c r="C384" s="4"/>
      <c r="D384" t="str">
        <f t="shared" si="0"/>
        <v/>
      </c>
    </row>
    <row r="385" spans="1:4" x14ac:dyDescent="0.45">
      <c r="A385" s="4"/>
      <c r="B385" s="4"/>
      <c r="C385" s="4"/>
      <c r="D385" t="str">
        <f t="shared" si="0"/>
        <v/>
      </c>
    </row>
    <row r="386" spans="1:4" x14ac:dyDescent="0.45">
      <c r="A386" s="4"/>
      <c r="B386" s="4"/>
      <c r="C386" s="4"/>
      <c r="D386" t="str">
        <f t="shared" si="0"/>
        <v/>
      </c>
    </row>
    <row r="387" spans="1:4" x14ac:dyDescent="0.45">
      <c r="A387" s="4"/>
      <c r="B387" s="4"/>
      <c r="C387" s="4"/>
      <c r="D387" t="str">
        <f t="shared" ref="D387:D450" si="1">IF(A387="","",(C387-B387)+1)</f>
        <v/>
      </c>
    </row>
    <row r="388" spans="1:4" x14ac:dyDescent="0.45">
      <c r="A388" s="4"/>
      <c r="B388" s="4"/>
      <c r="C388" s="4"/>
      <c r="D388" t="str">
        <f t="shared" si="1"/>
        <v/>
      </c>
    </row>
    <row r="389" spans="1:4" x14ac:dyDescent="0.45">
      <c r="A389" s="4"/>
      <c r="B389" s="4"/>
      <c r="C389" s="4"/>
      <c r="D389" t="str">
        <f t="shared" si="1"/>
        <v/>
      </c>
    </row>
    <row r="390" spans="1:4" x14ac:dyDescent="0.45">
      <c r="A390" s="4"/>
      <c r="B390" s="4"/>
      <c r="C390" s="4"/>
      <c r="D390" t="str">
        <f t="shared" si="1"/>
        <v/>
      </c>
    </row>
    <row r="391" spans="1:4" x14ac:dyDescent="0.45">
      <c r="A391" s="4"/>
      <c r="B391" s="4"/>
      <c r="C391" s="4"/>
      <c r="D391" t="str">
        <f t="shared" si="1"/>
        <v/>
      </c>
    </row>
    <row r="392" spans="1:4" x14ac:dyDescent="0.45">
      <c r="A392" s="4"/>
      <c r="B392" s="4"/>
      <c r="C392" s="4"/>
      <c r="D392" t="str">
        <f t="shared" si="1"/>
        <v/>
      </c>
    </row>
    <row r="393" spans="1:4" x14ac:dyDescent="0.45">
      <c r="A393" s="4"/>
      <c r="B393" s="4"/>
      <c r="C393" s="4"/>
      <c r="D393" t="str">
        <f t="shared" si="1"/>
        <v/>
      </c>
    </row>
    <row r="394" spans="1:4" x14ac:dyDescent="0.45">
      <c r="A394" s="4"/>
      <c r="B394" s="4"/>
      <c r="C394" s="4"/>
      <c r="D394" t="str">
        <f t="shared" si="1"/>
        <v/>
      </c>
    </row>
    <row r="395" spans="1:4" x14ac:dyDescent="0.45">
      <c r="A395" s="4"/>
      <c r="B395" s="4"/>
      <c r="C395" s="4"/>
      <c r="D395" t="str">
        <f t="shared" si="1"/>
        <v/>
      </c>
    </row>
    <row r="396" spans="1:4" x14ac:dyDescent="0.45">
      <c r="A396" s="4"/>
      <c r="B396" s="4"/>
      <c r="C396" s="4"/>
      <c r="D396" t="str">
        <f t="shared" si="1"/>
        <v/>
      </c>
    </row>
    <row r="397" spans="1:4" x14ac:dyDescent="0.45">
      <c r="A397" s="4"/>
      <c r="B397" s="4"/>
      <c r="C397" s="4"/>
      <c r="D397" t="str">
        <f t="shared" si="1"/>
        <v/>
      </c>
    </row>
    <row r="398" spans="1:4" x14ac:dyDescent="0.45">
      <c r="A398" s="4"/>
      <c r="B398" s="4"/>
      <c r="C398" s="4"/>
      <c r="D398" t="str">
        <f t="shared" si="1"/>
        <v/>
      </c>
    </row>
    <row r="399" spans="1:4" x14ac:dyDescent="0.45">
      <c r="A399" s="4"/>
      <c r="B399" s="4"/>
      <c r="C399" s="4"/>
      <c r="D399" t="str">
        <f t="shared" si="1"/>
        <v/>
      </c>
    </row>
    <row r="400" spans="1:4" x14ac:dyDescent="0.45">
      <c r="A400" s="4"/>
      <c r="B400" s="4"/>
      <c r="C400" s="4"/>
      <c r="D400" t="str">
        <f t="shared" si="1"/>
        <v/>
      </c>
    </row>
    <row r="401" spans="1:4" x14ac:dyDescent="0.45">
      <c r="A401" s="4"/>
      <c r="B401" s="4"/>
      <c r="C401" s="4"/>
      <c r="D401" t="str">
        <f t="shared" si="1"/>
        <v/>
      </c>
    </row>
    <row r="402" spans="1:4" x14ac:dyDescent="0.45">
      <c r="A402" s="4"/>
      <c r="B402" s="4"/>
      <c r="C402" s="4"/>
      <c r="D402" t="str">
        <f t="shared" si="1"/>
        <v/>
      </c>
    </row>
    <row r="403" spans="1:4" x14ac:dyDescent="0.45">
      <c r="A403" s="4"/>
      <c r="B403" s="4"/>
      <c r="C403" s="4"/>
      <c r="D403" t="str">
        <f t="shared" si="1"/>
        <v/>
      </c>
    </row>
    <row r="404" spans="1:4" x14ac:dyDescent="0.45">
      <c r="A404" s="4"/>
      <c r="B404" s="4"/>
      <c r="C404" s="4"/>
      <c r="D404" t="str">
        <f t="shared" si="1"/>
        <v/>
      </c>
    </row>
    <row r="405" spans="1:4" x14ac:dyDescent="0.45">
      <c r="A405" s="4"/>
      <c r="B405" s="4"/>
      <c r="C405" s="4"/>
      <c r="D405" t="str">
        <f t="shared" si="1"/>
        <v/>
      </c>
    </row>
    <row r="406" spans="1:4" x14ac:dyDescent="0.45">
      <c r="A406" s="4"/>
      <c r="B406" s="4"/>
      <c r="C406" s="4"/>
      <c r="D406" t="str">
        <f t="shared" si="1"/>
        <v/>
      </c>
    </row>
    <row r="407" spans="1:4" x14ac:dyDescent="0.45">
      <c r="A407" s="4"/>
      <c r="B407" s="4"/>
      <c r="C407" s="4"/>
      <c r="D407" t="str">
        <f t="shared" si="1"/>
        <v/>
      </c>
    </row>
    <row r="408" spans="1:4" x14ac:dyDescent="0.45">
      <c r="A408" s="4"/>
      <c r="B408" s="4"/>
      <c r="C408" s="4"/>
      <c r="D408" t="str">
        <f t="shared" si="1"/>
        <v/>
      </c>
    </row>
    <row r="409" spans="1:4" x14ac:dyDescent="0.45">
      <c r="A409" s="4"/>
      <c r="B409" s="4"/>
      <c r="C409" s="4"/>
      <c r="D409" t="str">
        <f t="shared" si="1"/>
        <v/>
      </c>
    </row>
    <row r="410" spans="1:4" x14ac:dyDescent="0.45">
      <c r="A410" s="4"/>
      <c r="B410" s="4"/>
      <c r="C410" s="4"/>
      <c r="D410" t="str">
        <f t="shared" si="1"/>
        <v/>
      </c>
    </row>
    <row r="411" spans="1:4" x14ac:dyDescent="0.45">
      <c r="A411" s="4"/>
      <c r="B411" s="4"/>
      <c r="C411" s="4"/>
      <c r="D411" t="str">
        <f t="shared" si="1"/>
        <v/>
      </c>
    </row>
    <row r="412" spans="1:4" x14ac:dyDescent="0.45">
      <c r="A412" s="4"/>
      <c r="B412" s="4"/>
      <c r="C412" s="4"/>
      <c r="D412" t="str">
        <f t="shared" si="1"/>
        <v/>
      </c>
    </row>
    <row r="413" spans="1:4" x14ac:dyDescent="0.45">
      <c r="A413" s="4"/>
      <c r="B413" s="4"/>
      <c r="C413" s="4"/>
      <c r="D413" t="str">
        <f t="shared" si="1"/>
        <v/>
      </c>
    </row>
    <row r="414" spans="1:4" x14ac:dyDescent="0.45">
      <c r="A414" s="4"/>
      <c r="B414" s="4"/>
      <c r="C414" s="4"/>
      <c r="D414" t="str">
        <f t="shared" si="1"/>
        <v/>
      </c>
    </row>
    <row r="415" spans="1:4" x14ac:dyDescent="0.45">
      <c r="A415" s="4"/>
      <c r="B415" s="4"/>
      <c r="C415" s="4"/>
      <c r="D415" t="str">
        <f t="shared" si="1"/>
        <v/>
      </c>
    </row>
    <row r="416" spans="1:4" x14ac:dyDescent="0.45">
      <c r="A416" s="4"/>
      <c r="B416" s="4"/>
      <c r="C416" s="4"/>
      <c r="D416" t="str">
        <f t="shared" si="1"/>
        <v/>
      </c>
    </row>
    <row r="417" spans="1:4" x14ac:dyDescent="0.45">
      <c r="A417" s="4"/>
      <c r="B417" s="4"/>
      <c r="C417" s="4"/>
      <c r="D417" t="str">
        <f t="shared" si="1"/>
        <v/>
      </c>
    </row>
    <row r="418" spans="1:4" x14ac:dyDescent="0.45">
      <c r="A418" s="4"/>
      <c r="B418" s="4"/>
      <c r="C418" s="4"/>
      <c r="D418" t="str">
        <f t="shared" si="1"/>
        <v/>
      </c>
    </row>
    <row r="419" spans="1:4" x14ac:dyDescent="0.45">
      <c r="A419" s="4"/>
      <c r="B419" s="4"/>
      <c r="C419" s="4"/>
      <c r="D419" t="str">
        <f t="shared" si="1"/>
        <v/>
      </c>
    </row>
    <row r="420" spans="1:4" x14ac:dyDescent="0.45">
      <c r="A420" s="4"/>
      <c r="B420" s="4"/>
      <c r="C420" s="4"/>
      <c r="D420" t="str">
        <f t="shared" si="1"/>
        <v/>
      </c>
    </row>
    <row r="421" spans="1:4" x14ac:dyDescent="0.45">
      <c r="A421" s="4"/>
      <c r="B421" s="4"/>
      <c r="C421" s="4"/>
      <c r="D421" t="str">
        <f t="shared" si="1"/>
        <v/>
      </c>
    </row>
    <row r="422" spans="1:4" x14ac:dyDescent="0.45">
      <c r="A422" s="4"/>
      <c r="B422" s="4"/>
      <c r="C422" s="4"/>
      <c r="D422" t="str">
        <f t="shared" si="1"/>
        <v/>
      </c>
    </row>
    <row r="423" spans="1:4" x14ac:dyDescent="0.45">
      <c r="A423" s="4"/>
      <c r="B423" s="4"/>
      <c r="C423" s="4"/>
      <c r="D423" t="str">
        <f t="shared" si="1"/>
        <v/>
      </c>
    </row>
    <row r="424" spans="1:4" x14ac:dyDescent="0.45">
      <c r="A424" s="4"/>
      <c r="B424" s="4"/>
      <c r="C424" s="4"/>
      <c r="D424" t="str">
        <f t="shared" si="1"/>
        <v/>
      </c>
    </row>
    <row r="425" spans="1:4" x14ac:dyDescent="0.45">
      <c r="A425" s="4"/>
      <c r="B425" s="4"/>
      <c r="C425" s="4"/>
      <c r="D425" t="str">
        <f t="shared" si="1"/>
        <v/>
      </c>
    </row>
    <row r="426" spans="1:4" x14ac:dyDescent="0.45">
      <c r="A426" s="4"/>
      <c r="B426" s="4"/>
      <c r="C426" s="4"/>
      <c r="D426" t="str">
        <f t="shared" si="1"/>
        <v/>
      </c>
    </row>
    <row r="427" spans="1:4" x14ac:dyDescent="0.45">
      <c r="A427" s="4"/>
      <c r="B427" s="4"/>
      <c r="C427" s="4"/>
      <c r="D427" t="str">
        <f t="shared" si="1"/>
        <v/>
      </c>
    </row>
    <row r="428" spans="1:4" x14ac:dyDescent="0.45">
      <c r="A428" s="4"/>
      <c r="B428" s="4"/>
      <c r="C428" s="4"/>
      <c r="D428" t="str">
        <f t="shared" si="1"/>
        <v/>
      </c>
    </row>
    <row r="429" spans="1:4" x14ac:dyDescent="0.45">
      <c r="A429" s="4"/>
      <c r="B429" s="4"/>
      <c r="C429" s="4"/>
      <c r="D429" t="str">
        <f t="shared" si="1"/>
        <v/>
      </c>
    </row>
    <row r="430" spans="1:4" x14ac:dyDescent="0.45">
      <c r="A430" s="4"/>
      <c r="B430" s="4"/>
      <c r="C430" s="4"/>
      <c r="D430" t="str">
        <f t="shared" si="1"/>
        <v/>
      </c>
    </row>
    <row r="431" spans="1:4" x14ac:dyDescent="0.45">
      <c r="A431" s="4"/>
      <c r="B431" s="4"/>
      <c r="C431" s="4"/>
      <c r="D431" t="str">
        <f t="shared" si="1"/>
        <v/>
      </c>
    </row>
    <row r="432" spans="1:4" x14ac:dyDescent="0.45">
      <c r="A432" s="4"/>
      <c r="B432" s="4"/>
      <c r="C432" s="4"/>
      <c r="D432" t="str">
        <f t="shared" si="1"/>
        <v/>
      </c>
    </row>
    <row r="433" spans="1:4" x14ac:dyDescent="0.45">
      <c r="A433" s="4"/>
      <c r="B433" s="4"/>
      <c r="C433" s="4"/>
      <c r="D433" t="str">
        <f t="shared" si="1"/>
        <v/>
      </c>
    </row>
    <row r="434" spans="1:4" x14ac:dyDescent="0.45">
      <c r="A434" s="4"/>
      <c r="B434" s="4"/>
      <c r="C434" s="4"/>
      <c r="D434" t="str">
        <f t="shared" si="1"/>
        <v/>
      </c>
    </row>
    <row r="435" spans="1:4" x14ac:dyDescent="0.45">
      <c r="A435" s="4"/>
      <c r="B435" s="4"/>
      <c r="C435" s="4"/>
      <c r="D435" t="str">
        <f t="shared" si="1"/>
        <v/>
      </c>
    </row>
    <row r="436" spans="1:4" x14ac:dyDescent="0.45">
      <c r="A436" s="4"/>
      <c r="B436" s="4"/>
      <c r="C436" s="4"/>
      <c r="D436" t="str">
        <f t="shared" si="1"/>
        <v/>
      </c>
    </row>
    <row r="437" spans="1:4" x14ac:dyDescent="0.45">
      <c r="A437" s="4"/>
      <c r="B437" s="4"/>
      <c r="C437" s="4"/>
      <c r="D437" t="str">
        <f t="shared" si="1"/>
        <v/>
      </c>
    </row>
    <row r="438" spans="1:4" x14ac:dyDescent="0.45">
      <c r="A438" s="4"/>
      <c r="B438" s="4"/>
      <c r="C438" s="4"/>
      <c r="D438" t="str">
        <f t="shared" si="1"/>
        <v/>
      </c>
    </row>
    <row r="439" spans="1:4" x14ac:dyDescent="0.45">
      <c r="A439" s="4"/>
      <c r="B439" s="4"/>
      <c r="C439" s="4"/>
      <c r="D439" t="str">
        <f t="shared" si="1"/>
        <v/>
      </c>
    </row>
    <row r="440" spans="1:4" x14ac:dyDescent="0.45">
      <c r="A440" s="4"/>
      <c r="B440" s="4"/>
      <c r="C440" s="4"/>
      <c r="D440" t="str">
        <f t="shared" si="1"/>
        <v/>
      </c>
    </row>
    <row r="441" spans="1:4" x14ac:dyDescent="0.45">
      <c r="A441" s="4"/>
      <c r="B441" s="4"/>
      <c r="C441" s="4"/>
      <c r="D441" t="str">
        <f t="shared" si="1"/>
        <v/>
      </c>
    </row>
    <row r="442" spans="1:4" x14ac:dyDescent="0.45">
      <c r="A442" s="4"/>
      <c r="B442" s="4"/>
      <c r="C442" s="4"/>
      <c r="D442" t="str">
        <f t="shared" si="1"/>
        <v/>
      </c>
    </row>
    <row r="443" spans="1:4" x14ac:dyDescent="0.45">
      <c r="A443" s="4"/>
      <c r="B443" s="4"/>
      <c r="C443" s="4"/>
      <c r="D443" t="str">
        <f t="shared" si="1"/>
        <v/>
      </c>
    </row>
    <row r="444" spans="1:4" x14ac:dyDescent="0.45">
      <c r="A444" s="4"/>
      <c r="B444" s="4"/>
      <c r="C444" s="4"/>
      <c r="D444" t="str">
        <f t="shared" si="1"/>
        <v/>
      </c>
    </row>
    <row r="445" spans="1:4" x14ac:dyDescent="0.45">
      <c r="A445" s="4"/>
      <c r="B445" s="4"/>
      <c r="C445" s="4"/>
      <c r="D445" t="str">
        <f t="shared" si="1"/>
        <v/>
      </c>
    </row>
    <row r="446" spans="1:4" x14ac:dyDescent="0.45">
      <c r="A446" s="4"/>
      <c r="B446" s="4"/>
      <c r="C446" s="4"/>
      <c r="D446" t="str">
        <f t="shared" si="1"/>
        <v/>
      </c>
    </row>
    <row r="447" spans="1:4" x14ac:dyDescent="0.45">
      <c r="A447" s="4"/>
      <c r="B447" s="4"/>
      <c r="C447" s="4"/>
      <c r="D447" t="str">
        <f t="shared" si="1"/>
        <v/>
      </c>
    </row>
    <row r="448" spans="1:4" x14ac:dyDescent="0.45">
      <c r="A448" s="4"/>
      <c r="B448" s="4"/>
      <c r="C448" s="4"/>
      <c r="D448" t="str">
        <f t="shared" si="1"/>
        <v/>
      </c>
    </row>
    <row r="449" spans="1:4" x14ac:dyDescent="0.45">
      <c r="A449" s="4"/>
      <c r="B449" s="4"/>
      <c r="C449" s="4"/>
      <c r="D449" t="str">
        <f t="shared" si="1"/>
        <v/>
      </c>
    </row>
    <row r="450" spans="1:4" x14ac:dyDescent="0.45">
      <c r="A450" s="4"/>
      <c r="B450" s="4"/>
      <c r="C450" s="4"/>
      <c r="D450" t="str">
        <f t="shared" si="1"/>
        <v/>
      </c>
    </row>
    <row r="451" spans="1:4" x14ac:dyDescent="0.45">
      <c r="A451" s="4"/>
      <c r="B451" s="4"/>
      <c r="C451" s="4"/>
      <c r="D451" t="str">
        <f t="shared" ref="D451:D514" si="2">IF(A451="","",(C451-B451)+1)</f>
        <v/>
      </c>
    </row>
    <row r="452" spans="1:4" x14ac:dyDescent="0.45">
      <c r="A452" s="4"/>
      <c r="B452" s="4"/>
      <c r="C452" s="4"/>
      <c r="D452" t="str">
        <f t="shared" si="2"/>
        <v/>
      </c>
    </row>
    <row r="453" spans="1:4" x14ac:dyDescent="0.45">
      <c r="A453" s="4"/>
      <c r="B453" s="4"/>
      <c r="C453" s="4"/>
      <c r="D453" t="str">
        <f t="shared" si="2"/>
        <v/>
      </c>
    </row>
    <row r="454" spans="1:4" x14ac:dyDescent="0.45">
      <c r="A454" s="4"/>
      <c r="B454" s="4"/>
      <c r="C454" s="4"/>
      <c r="D454" t="str">
        <f t="shared" si="2"/>
        <v/>
      </c>
    </row>
    <row r="455" spans="1:4" x14ac:dyDescent="0.45">
      <c r="A455" s="4"/>
      <c r="B455" s="4"/>
      <c r="C455" s="4"/>
      <c r="D455" t="str">
        <f t="shared" si="2"/>
        <v/>
      </c>
    </row>
    <row r="456" spans="1:4" x14ac:dyDescent="0.45">
      <c r="A456" s="4"/>
      <c r="B456" s="4"/>
      <c r="C456" s="4"/>
      <c r="D456" t="str">
        <f t="shared" si="2"/>
        <v/>
      </c>
    </row>
    <row r="457" spans="1:4" x14ac:dyDescent="0.45">
      <c r="A457" s="4"/>
      <c r="B457" s="4"/>
      <c r="C457" s="4"/>
      <c r="D457" t="str">
        <f t="shared" si="2"/>
        <v/>
      </c>
    </row>
    <row r="458" spans="1:4" x14ac:dyDescent="0.45">
      <c r="A458" s="4"/>
      <c r="B458" s="4"/>
      <c r="C458" s="4"/>
      <c r="D458" t="str">
        <f t="shared" si="2"/>
        <v/>
      </c>
    </row>
    <row r="459" spans="1:4" x14ac:dyDescent="0.45">
      <c r="A459" s="4"/>
      <c r="B459" s="4"/>
      <c r="C459" s="4"/>
      <c r="D459" t="str">
        <f t="shared" si="2"/>
        <v/>
      </c>
    </row>
    <row r="460" spans="1:4" x14ac:dyDescent="0.45">
      <c r="A460" s="4"/>
      <c r="B460" s="4"/>
      <c r="C460" s="4"/>
      <c r="D460" t="str">
        <f t="shared" si="2"/>
        <v/>
      </c>
    </row>
    <row r="461" spans="1:4" x14ac:dyDescent="0.45">
      <c r="A461" s="4"/>
      <c r="B461" s="4"/>
      <c r="C461" s="4"/>
      <c r="D461" t="str">
        <f t="shared" si="2"/>
        <v/>
      </c>
    </row>
    <row r="462" spans="1:4" x14ac:dyDescent="0.45">
      <c r="A462" s="4"/>
      <c r="B462" s="4"/>
      <c r="C462" s="4"/>
      <c r="D462" t="str">
        <f t="shared" si="2"/>
        <v/>
      </c>
    </row>
    <row r="463" spans="1:4" x14ac:dyDescent="0.45">
      <c r="A463" s="4"/>
      <c r="B463" s="4"/>
      <c r="C463" s="4"/>
      <c r="D463" t="str">
        <f t="shared" si="2"/>
        <v/>
      </c>
    </row>
    <row r="464" spans="1:4" x14ac:dyDescent="0.45">
      <c r="A464" s="4"/>
      <c r="B464" s="4"/>
      <c r="C464" s="4"/>
      <c r="D464" t="str">
        <f t="shared" si="2"/>
        <v/>
      </c>
    </row>
    <row r="465" spans="1:4" x14ac:dyDescent="0.45">
      <c r="A465" s="4"/>
      <c r="B465" s="4"/>
      <c r="C465" s="4"/>
      <c r="D465" t="str">
        <f t="shared" si="2"/>
        <v/>
      </c>
    </row>
    <row r="466" spans="1:4" x14ac:dyDescent="0.45">
      <c r="A466" s="4"/>
      <c r="B466" s="4"/>
      <c r="C466" s="4"/>
      <c r="D466" t="str">
        <f t="shared" si="2"/>
        <v/>
      </c>
    </row>
    <row r="467" spans="1:4" x14ac:dyDescent="0.45">
      <c r="A467" s="4"/>
      <c r="B467" s="4"/>
      <c r="C467" s="4"/>
      <c r="D467" t="str">
        <f t="shared" si="2"/>
        <v/>
      </c>
    </row>
    <row r="468" spans="1:4" x14ac:dyDescent="0.45">
      <c r="A468" s="4"/>
      <c r="B468" s="4"/>
      <c r="C468" s="4"/>
      <c r="D468" t="str">
        <f t="shared" si="2"/>
        <v/>
      </c>
    </row>
    <row r="469" spans="1:4" x14ac:dyDescent="0.45">
      <c r="A469" s="4"/>
      <c r="B469" s="4"/>
      <c r="C469" s="4"/>
      <c r="D469" t="str">
        <f t="shared" si="2"/>
        <v/>
      </c>
    </row>
    <row r="470" spans="1:4" x14ac:dyDescent="0.45">
      <c r="A470" s="4"/>
      <c r="B470" s="4"/>
      <c r="C470" s="4"/>
      <c r="D470" t="str">
        <f t="shared" si="2"/>
        <v/>
      </c>
    </row>
    <row r="471" spans="1:4" x14ac:dyDescent="0.45">
      <c r="A471" s="4"/>
      <c r="B471" s="4"/>
      <c r="C471" s="4"/>
      <c r="D471" t="str">
        <f t="shared" si="2"/>
        <v/>
      </c>
    </row>
    <row r="472" spans="1:4" x14ac:dyDescent="0.45">
      <c r="A472" s="4"/>
      <c r="B472" s="4"/>
      <c r="C472" s="4"/>
      <c r="D472" t="str">
        <f t="shared" si="2"/>
        <v/>
      </c>
    </row>
    <row r="473" spans="1:4" x14ac:dyDescent="0.45">
      <c r="A473" s="4"/>
      <c r="B473" s="4"/>
      <c r="C473" s="4"/>
      <c r="D473" t="str">
        <f t="shared" si="2"/>
        <v/>
      </c>
    </row>
    <row r="474" spans="1:4" x14ac:dyDescent="0.45">
      <c r="A474" s="4"/>
      <c r="B474" s="4"/>
      <c r="C474" s="4"/>
      <c r="D474" t="str">
        <f t="shared" si="2"/>
        <v/>
      </c>
    </row>
    <row r="475" spans="1:4" x14ac:dyDescent="0.45">
      <c r="A475" s="4"/>
      <c r="B475" s="4"/>
      <c r="C475" s="4"/>
      <c r="D475" t="str">
        <f t="shared" si="2"/>
        <v/>
      </c>
    </row>
    <row r="476" spans="1:4" x14ac:dyDescent="0.45">
      <c r="A476" s="4"/>
      <c r="B476" s="4"/>
      <c r="C476" s="4"/>
      <c r="D476" t="str">
        <f t="shared" si="2"/>
        <v/>
      </c>
    </row>
    <row r="477" spans="1:4" x14ac:dyDescent="0.45">
      <c r="A477" s="4"/>
      <c r="B477" s="4"/>
      <c r="C477" s="4"/>
      <c r="D477" t="str">
        <f t="shared" si="2"/>
        <v/>
      </c>
    </row>
    <row r="478" spans="1:4" x14ac:dyDescent="0.45">
      <c r="A478" s="4"/>
      <c r="B478" s="4"/>
      <c r="C478" s="4"/>
      <c r="D478" t="str">
        <f t="shared" si="2"/>
        <v/>
      </c>
    </row>
    <row r="479" spans="1:4" x14ac:dyDescent="0.45">
      <c r="A479" s="4"/>
      <c r="B479" s="4"/>
      <c r="C479" s="4"/>
      <c r="D479" t="str">
        <f t="shared" si="2"/>
        <v/>
      </c>
    </row>
    <row r="480" spans="1:4" x14ac:dyDescent="0.45">
      <c r="A480" s="4"/>
      <c r="B480" s="4"/>
      <c r="C480" s="4"/>
      <c r="D480" t="str">
        <f t="shared" si="2"/>
        <v/>
      </c>
    </row>
    <row r="481" spans="1:4" x14ac:dyDescent="0.45">
      <c r="A481" s="4"/>
      <c r="B481" s="4"/>
      <c r="C481" s="4"/>
      <c r="D481" t="str">
        <f t="shared" si="2"/>
        <v/>
      </c>
    </row>
    <row r="482" spans="1:4" x14ac:dyDescent="0.45">
      <c r="A482" s="4"/>
      <c r="B482" s="4"/>
      <c r="C482" s="4"/>
      <c r="D482" t="str">
        <f t="shared" si="2"/>
        <v/>
      </c>
    </row>
    <row r="483" spans="1:4" x14ac:dyDescent="0.45">
      <c r="A483" s="4"/>
      <c r="B483" s="4"/>
      <c r="C483" s="4"/>
      <c r="D483" t="str">
        <f t="shared" si="2"/>
        <v/>
      </c>
    </row>
    <row r="484" spans="1:4" x14ac:dyDescent="0.45">
      <c r="A484" s="4"/>
      <c r="B484" s="4"/>
      <c r="C484" s="4"/>
      <c r="D484" t="str">
        <f t="shared" si="2"/>
        <v/>
      </c>
    </row>
    <row r="485" spans="1:4" x14ac:dyDescent="0.45">
      <c r="A485" s="4"/>
      <c r="B485" s="4"/>
      <c r="C485" s="4"/>
      <c r="D485" t="str">
        <f t="shared" si="2"/>
        <v/>
      </c>
    </row>
    <row r="486" spans="1:4" x14ac:dyDescent="0.45">
      <c r="A486" s="4"/>
      <c r="B486" s="4"/>
      <c r="C486" s="4"/>
      <c r="D486" t="str">
        <f t="shared" si="2"/>
        <v/>
      </c>
    </row>
    <row r="487" spans="1:4" x14ac:dyDescent="0.45">
      <c r="A487" s="4"/>
      <c r="B487" s="4"/>
      <c r="C487" s="4"/>
      <c r="D487" t="str">
        <f t="shared" si="2"/>
        <v/>
      </c>
    </row>
    <row r="488" spans="1:4" x14ac:dyDescent="0.45">
      <c r="A488" s="4"/>
      <c r="B488" s="4"/>
      <c r="C488" s="4"/>
      <c r="D488" t="str">
        <f t="shared" si="2"/>
        <v/>
      </c>
    </row>
    <row r="489" spans="1:4" x14ac:dyDescent="0.45">
      <c r="A489" s="4"/>
      <c r="B489" s="4"/>
      <c r="C489" s="4"/>
      <c r="D489" t="str">
        <f t="shared" si="2"/>
        <v/>
      </c>
    </row>
    <row r="490" spans="1:4" x14ac:dyDescent="0.45">
      <c r="A490" s="4"/>
      <c r="B490" s="4"/>
      <c r="C490" s="4"/>
      <c r="D490" t="str">
        <f t="shared" si="2"/>
        <v/>
      </c>
    </row>
    <row r="491" spans="1:4" x14ac:dyDescent="0.45">
      <c r="A491" s="4"/>
      <c r="B491" s="4"/>
      <c r="C491" s="4"/>
      <c r="D491" t="str">
        <f t="shared" si="2"/>
        <v/>
      </c>
    </row>
    <row r="492" spans="1:4" x14ac:dyDescent="0.45">
      <c r="A492" s="4"/>
      <c r="B492" s="4"/>
      <c r="C492" s="4"/>
      <c r="D492" t="str">
        <f t="shared" si="2"/>
        <v/>
      </c>
    </row>
    <row r="493" spans="1:4" x14ac:dyDescent="0.45">
      <c r="A493" s="4"/>
      <c r="B493" s="4"/>
      <c r="C493" s="4"/>
      <c r="D493" t="str">
        <f t="shared" si="2"/>
        <v/>
      </c>
    </row>
    <row r="494" spans="1:4" x14ac:dyDescent="0.45">
      <c r="A494" s="4"/>
      <c r="B494" s="4"/>
      <c r="C494" s="4"/>
      <c r="D494" t="str">
        <f t="shared" si="2"/>
        <v/>
      </c>
    </row>
    <row r="495" spans="1:4" x14ac:dyDescent="0.45">
      <c r="A495" s="4"/>
      <c r="B495" s="4"/>
      <c r="C495" s="4"/>
      <c r="D495" t="str">
        <f t="shared" si="2"/>
        <v/>
      </c>
    </row>
    <row r="496" spans="1:4" x14ac:dyDescent="0.45">
      <c r="A496" s="4"/>
      <c r="B496" s="4"/>
      <c r="C496" s="4"/>
      <c r="D496" t="str">
        <f t="shared" si="2"/>
        <v/>
      </c>
    </row>
    <row r="497" spans="1:4" x14ac:dyDescent="0.45">
      <c r="A497" s="4"/>
      <c r="B497" s="4"/>
      <c r="C497" s="4"/>
      <c r="D497" t="str">
        <f t="shared" si="2"/>
        <v/>
      </c>
    </row>
    <row r="498" spans="1:4" x14ac:dyDescent="0.45">
      <c r="A498" s="4"/>
      <c r="B498" s="4"/>
      <c r="C498" s="4"/>
      <c r="D498" t="str">
        <f t="shared" si="2"/>
        <v/>
      </c>
    </row>
    <row r="499" spans="1:4" x14ac:dyDescent="0.45">
      <c r="A499" s="4"/>
      <c r="B499" s="4"/>
      <c r="C499" s="4"/>
      <c r="D499" t="str">
        <f t="shared" si="2"/>
        <v/>
      </c>
    </row>
    <row r="500" spans="1:4" x14ac:dyDescent="0.45">
      <c r="A500" s="4"/>
      <c r="B500" s="4"/>
      <c r="C500" s="4"/>
      <c r="D500" t="str">
        <f t="shared" si="2"/>
        <v/>
      </c>
    </row>
    <row r="501" spans="1:4" x14ac:dyDescent="0.45">
      <c r="A501" s="4"/>
      <c r="B501" s="4"/>
      <c r="C501" s="4"/>
      <c r="D501" t="str">
        <f t="shared" si="2"/>
        <v/>
      </c>
    </row>
    <row r="502" spans="1:4" x14ac:dyDescent="0.45">
      <c r="A502" s="4"/>
      <c r="B502" s="4"/>
      <c r="C502" s="4"/>
      <c r="D502" t="str">
        <f t="shared" si="2"/>
        <v/>
      </c>
    </row>
    <row r="503" spans="1:4" x14ac:dyDescent="0.45">
      <c r="A503" s="4"/>
      <c r="B503" s="4"/>
      <c r="C503" s="4"/>
      <c r="D503" t="str">
        <f t="shared" si="2"/>
        <v/>
      </c>
    </row>
    <row r="504" spans="1:4" x14ac:dyDescent="0.45">
      <c r="A504" s="4"/>
      <c r="B504" s="4"/>
      <c r="C504" s="4"/>
      <c r="D504" t="str">
        <f t="shared" si="2"/>
        <v/>
      </c>
    </row>
    <row r="505" spans="1:4" x14ac:dyDescent="0.45">
      <c r="A505" s="4"/>
      <c r="B505" s="4"/>
      <c r="C505" s="4"/>
      <c r="D505" t="str">
        <f t="shared" si="2"/>
        <v/>
      </c>
    </row>
    <row r="506" spans="1:4" x14ac:dyDescent="0.45">
      <c r="A506" s="4"/>
      <c r="B506" s="4"/>
      <c r="C506" s="4"/>
      <c r="D506" t="str">
        <f t="shared" si="2"/>
        <v/>
      </c>
    </row>
    <row r="507" spans="1:4" x14ac:dyDescent="0.45">
      <c r="A507" s="4"/>
      <c r="B507" s="4"/>
      <c r="C507" s="4"/>
      <c r="D507" t="str">
        <f t="shared" si="2"/>
        <v/>
      </c>
    </row>
    <row r="508" spans="1:4" x14ac:dyDescent="0.45">
      <c r="A508" s="4"/>
      <c r="B508" s="4"/>
      <c r="C508" s="4"/>
      <c r="D508" t="str">
        <f t="shared" si="2"/>
        <v/>
      </c>
    </row>
    <row r="509" spans="1:4" x14ac:dyDescent="0.45">
      <c r="A509" s="4"/>
      <c r="B509" s="4"/>
      <c r="C509" s="4"/>
      <c r="D509" t="str">
        <f t="shared" si="2"/>
        <v/>
      </c>
    </row>
    <row r="510" spans="1:4" x14ac:dyDescent="0.45">
      <c r="A510" s="4"/>
      <c r="B510" s="4"/>
      <c r="C510" s="4"/>
      <c r="D510" t="str">
        <f t="shared" si="2"/>
        <v/>
      </c>
    </row>
    <row r="511" spans="1:4" x14ac:dyDescent="0.45">
      <c r="A511" s="4"/>
      <c r="B511" s="4"/>
      <c r="C511" s="4"/>
      <c r="D511" t="str">
        <f t="shared" si="2"/>
        <v/>
      </c>
    </row>
    <row r="512" spans="1:4" x14ac:dyDescent="0.45">
      <c r="A512" s="4"/>
      <c r="B512" s="4"/>
      <c r="C512" s="4"/>
      <c r="D512" t="str">
        <f t="shared" si="2"/>
        <v/>
      </c>
    </row>
    <row r="513" spans="1:4" x14ac:dyDescent="0.45">
      <c r="A513" s="4"/>
      <c r="B513" s="4"/>
      <c r="C513" s="4"/>
      <c r="D513" t="str">
        <f t="shared" si="2"/>
        <v/>
      </c>
    </row>
    <row r="514" spans="1:4" x14ac:dyDescent="0.45">
      <c r="A514" s="4"/>
      <c r="B514" s="4"/>
      <c r="C514" s="4"/>
      <c r="D514" t="str">
        <f t="shared" si="2"/>
        <v/>
      </c>
    </row>
    <row r="515" spans="1:4" x14ac:dyDescent="0.45">
      <c r="A515" s="4"/>
      <c r="B515" s="4"/>
      <c r="C515" s="4"/>
      <c r="D515" t="str">
        <f t="shared" ref="D515:D578" si="3">IF(A515="","",(C515-B515)+1)</f>
        <v/>
      </c>
    </row>
    <row r="516" spans="1:4" x14ac:dyDescent="0.45">
      <c r="A516" s="4"/>
      <c r="B516" s="4"/>
      <c r="C516" s="4"/>
      <c r="D516" t="str">
        <f t="shared" si="3"/>
        <v/>
      </c>
    </row>
    <row r="517" spans="1:4" x14ac:dyDescent="0.45">
      <c r="A517" s="4"/>
      <c r="B517" s="4"/>
      <c r="C517" s="4"/>
      <c r="D517" t="str">
        <f t="shared" si="3"/>
        <v/>
      </c>
    </row>
    <row r="518" spans="1:4" x14ac:dyDescent="0.45">
      <c r="A518" s="4"/>
      <c r="B518" s="4"/>
      <c r="C518" s="4"/>
      <c r="D518" t="str">
        <f t="shared" si="3"/>
        <v/>
      </c>
    </row>
    <row r="519" spans="1:4" x14ac:dyDescent="0.45">
      <c r="A519" s="4"/>
      <c r="B519" s="4"/>
      <c r="C519" s="4"/>
      <c r="D519" t="str">
        <f t="shared" si="3"/>
        <v/>
      </c>
    </row>
    <row r="520" spans="1:4" x14ac:dyDescent="0.45">
      <c r="A520" s="4"/>
      <c r="B520" s="4"/>
      <c r="C520" s="4"/>
      <c r="D520" t="str">
        <f t="shared" si="3"/>
        <v/>
      </c>
    </row>
    <row r="521" spans="1:4" x14ac:dyDescent="0.45">
      <c r="A521" s="4"/>
      <c r="B521" s="4"/>
      <c r="C521" s="4"/>
      <c r="D521" t="str">
        <f t="shared" si="3"/>
        <v/>
      </c>
    </row>
    <row r="522" spans="1:4" x14ac:dyDescent="0.45">
      <c r="A522" s="4"/>
      <c r="B522" s="4"/>
      <c r="C522" s="4"/>
      <c r="D522" t="str">
        <f t="shared" si="3"/>
        <v/>
      </c>
    </row>
    <row r="523" spans="1:4" x14ac:dyDescent="0.45">
      <c r="A523" s="4"/>
      <c r="B523" s="4"/>
      <c r="C523" s="4"/>
      <c r="D523" t="str">
        <f t="shared" si="3"/>
        <v/>
      </c>
    </row>
    <row r="524" spans="1:4" x14ac:dyDescent="0.45">
      <c r="A524" s="4"/>
      <c r="B524" s="4"/>
      <c r="C524" s="4"/>
      <c r="D524" t="str">
        <f t="shared" si="3"/>
        <v/>
      </c>
    </row>
    <row r="525" spans="1:4" x14ac:dyDescent="0.45">
      <c r="A525" s="4"/>
      <c r="B525" s="4"/>
      <c r="C525" s="4"/>
      <c r="D525" t="str">
        <f t="shared" si="3"/>
        <v/>
      </c>
    </row>
    <row r="526" spans="1:4" x14ac:dyDescent="0.45">
      <c r="A526" s="4"/>
      <c r="B526" s="4"/>
      <c r="C526" s="4"/>
      <c r="D526" t="str">
        <f t="shared" si="3"/>
        <v/>
      </c>
    </row>
    <row r="527" spans="1:4" x14ac:dyDescent="0.45">
      <c r="A527" s="4"/>
      <c r="B527" s="4"/>
      <c r="C527" s="4"/>
      <c r="D527" t="str">
        <f t="shared" si="3"/>
        <v/>
      </c>
    </row>
    <row r="528" spans="1:4" x14ac:dyDescent="0.45">
      <c r="A528" s="4"/>
      <c r="B528" s="4"/>
      <c r="C528" s="4"/>
      <c r="D528" t="str">
        <f t="shared" si="3"/>
        <v/>
      </c>
    </row>
    <row r="529" spans="1:4" x14ac:dyDescent="0.45">
      <c r="A529" s="4"/>
      <c r="B529" s="4"/>
      <c r="C529" s="4"/>
      <c r="D529" t="str">
        <f t="shared" si="3"/>
        <v/>
      </c>
    </row>
    <row r="530" spans="1:4" x14ac:dyDescent="0.45">
      <c r="A530" s="4"/>
      <c r="B530" s="4"/>
      <c r="C530" s="4"/>
      <c r="D530" t="str">
        <f t="shared" si="3"/>
        <v/>
      </c>
    </row>
    <row r="531" spans="1:4" x14ac:dyDescent="0.45">
      <c r="A531" s="4"/>
      <c r="B531" s="4"/>
      <c r="C531" s="4"/>
      <c r="D531" t="str">
        <f t="shared" si="3"/>
        <v/>
      </c>
    </row>
    <row r="532" spans="1:4" x14ac:dyDescent="0.45">
      <c r="A532" s="4"/>
      <c r="B532" s="4"/>
      <c r="C532" s="4"/>
      <c r="D532" t="str">
        <f t="shared" si="3"/>
        <v/>
      </c>
    </row>
    <row r="533" spans="1:4" x14ac:dyDescent="0.45">
      <c r="A533" s="4"/>
      <c r="B533" s="4"/>
      <c r="C533" s="4"/>
      <c r="D533" t="str">
        <f t="shared" si="3"/>
        <v/>
      </c>
    </row>
    <row r="534" spans="1:4" x14ac:dyDescent="0.45">
      <c r="A534" s="4"/>
      <c r="B534" s="4"/>
      <c r="C534" s="4"/>
      <c r="D534" t="str">
        <f t="shared" si="3"/>
        <v/>
      </c>
    </row>
    <row r="535" spans="1:4" x14ac:dyDescent="0.45">
      <c r="A535" s="4"/>
      <c r="B535" s="4"/>
      <c r="C535" s="4"/>
      <c r="D535" t="str">
        <f t="shared" si="3"/>
        <v/>
      </c>
    </row>
    <row r="536" spans="1:4" x14ac:dyDescent="0.45">
      <c r="A536" s="4"/>
      <c r="B536" s="4"/>
      <c r="C536" s="4"/>
      <c r="D536" t="str">
        <f t="shared" si="3"/>
        <v/>
      </c>
    </row>
    <row r="537" spans="1:4" x14ac:dyDescent="0.45">
      <c r="A537" s="4"/>
      <c r="B537" s="4"/>
      <c r="C537" s="4"/>
      <c r="D537" t="str">
        <f t="shared" si="3"/>
        <v/>
      </c>
    </row>
    <row r="538" spans="1:4" x14ac:dyDescent="0.45">
      <c r="A538" s="4"/>
      <c r="B538" s="4"/>
      <c r="C538" s="4"/>
      <c r="D538" t="str">
        <f t="shared" si="3"/>
        <v/>
      </c>
    </row>
    <row r="539" spans="1:4" x14ac:dyDescent="0.45">
      <c r="A539" s="4"/>
      <c r="B539" s="4"/>
      <c r="C539" s="4"/>
      <c r="D539" t="str">
        <f t="shared" si="3"/>
        <v/>
      </c>
    </row>
    <row r="540" spans="1:4" x14ac:dyDescent="0.45">
      <c r="A540" s="4"/>
      <c r="B540" s="4"/>
      <c r="C540" s="4"/>
      <c r="D540" t="str">
        <f t="shared" si="3"/>
        <v/>
      </c>
    </row>
    <row r="541" spans="1:4" x14ac:dyDescent="0.45">
      <c r="A541" s="4"/>
      <c r="B541" s="4"/>
      <c r="C541" s="4"/>
      <c r="D541" t="str">
        <f t="shared" si="3"/>
        <v/>
      </c>
    </row>
    <row r="542" spans="1:4" x14ac:dyDescent="0.45">
      <c r="A542" s="4"/>
      <c r="B542" s="4"/>
      <c r="C542" s="4"/>
      <c r="D542" t="str">
        <f t="shared" si="3"/>
        <v/>
      </c>
    </row>
    <row r="543" spans="1:4" x14ac:dyDescent="0.45">
      <c r="A543" s="4"/>
      <c r="B543" s="4"/>
      <c r="C543" s="4"/>
      <c r="D543" t="str">
        <f t="shared" si="3"/>
        <v/>
      </c>
    </row>
    <row r="544" spans="1:4" x14ac:dyDescent="0.45">
      <c r="A544" s="4"/>
      <c r="B544" s="4"/>
      <c r="C544" s="4"/>
      <c r="D544" t="str">
        <f t="shared" si="3"/>
        <v/>
      </c>
    </row>
    <row r="545" spans="1:4" x14ac:dyDescent="0.45">
      <c r="A545" s="4"/>
      <c r="B545" s="4"/>
      <c r="C545" s="4"/>
      <c r="D545" t="str">
        <f t="shared" si="3"/>
        <v/>
      </c>
    </row>
    <row r="546" spans="1:4" x14ac:dyDescent="0.45">
      <c r="A546" s="4"/>
      <c r="B546" s="4"/>
      <c r="C546" s="4"/>
      <c r="D546" t="str">
        <f t="shared" si="3"/>
        <v/>
      </c>
    </row>
    <row r="547" spans="1:4" x14ac:dyDescent="0.45">
      <c r="A547" s="4"/>
      <c r="B547" s="4"/>
      <c r="C547" s="4"/>
      <c r="D547" t="str">
        <f t="shared" si="3"/>
        <v/>
      </c>
    </row>
    <row r="548" spans="1:4" x14ac:dyDescent="0.45">
      <c r="A548" s="4"/>
      <c r="B548" s="4"/>
      <c r="C548" s="4"/>
      <c r="D548" t="str">
        <f t="shared" si="3"/>
        <v/>
      </c>
    </row>
    <row r="549" spans="1:4" x14ac:dyDescent="0.45">
      <c r="A549" s="4"/>
      <c r="B549" s="4"/>
      <c r="C549" s="4"/>
      <c r="D549" t="str">
        <f t="shared" si="3"/>
        <v/>
      </c>
    </row>
    <row r="550" spans="1:4" x14ac:dyDescent="0.45">
      <c r="A550" s="4"/>
      <c r="B550" s="4"/>
      <c r="C550" s="4"/>
      <c r="D550" t="str">
        <f t="shared" si="3"/>
        <v/>
      </c>
    </row>
    <row r="551" spans="1:4" x14ac:dyDescent="0.45">
      <c r="A551" s="4"/>
      <c r="B551" s="4"/>
      <c r="C551" s="4"/>
      <c r="D551" t="str">
        <f t="shared" si="3"/>
        <v/>
      </c>
    </row>
    <row r="552" spans="1:4" x14ac:dyDescent="0.45">
      <c r="A552" s="4"/>
      <c r="B552" s="4"/>
      <c r="C552" s="4"/>
      <c r="D552" t="str">
        <f t="shared" si="3"/>
        <v/>
      </c>
    </row>
    <row r="553" spans="1:4" x14ac:dyDescent="0.45">
      <c r="A553" s="4"/>
      <c r="B553" s="4"/>
      <c r="C553" s="4"/>
      <c r="D553" t="str">
        <f t="shared" si="3"/>
        <v/>
      </c>
    </row>
    <row r="554" spans="1:4" x14ac:dyDescent="0.45">
      <c r="A554" s="4"/>
      <c r="B554" s="4"/>
      <c r="C554" s="4"/>
      <c r="D554" t="str">
        <f t="shared" si="3"/>
        <v/>
      </c>
    </row>
    <row r="555" spans="1:4" x14ac:dyDescent="0.45">
      <c r="A555" s="4"/>
      <c r="B555" s="4"/>
      <c r="C555" s="4"/>
      <c r="D555" t="str">
        <f t="shared" si="3"/>
        <v/>
      </c>
    </row>
    <row r="556" spans="1:4" x14ac:dyDescent="0.45">
      <c r="A556" s="4"/>
      <c r="B556" s="4"/>
      <c r="C556" s="4"/>
      <c r="D556" t="str">
        <f t="shared" si="3"/>
        <v/>
      </c>
    </row>
    <row r="557" spans="1:4" x14ac:dyDescent="0.45">
      <c r="A557" s="4"/>
      <c r="B557" s="4"/>
      <c r="C557" s="4"/>
      <c r="D557" t="str">
        <f t="shared" si="3"/>
        <v/>
      </c>
    </row>
    <row r="558" spans="1:4" x14ac:dyDescent="0.45">
      <c r="A558" s="4"/>
      <c r="B558" s="4"/>
      <c r="C558" s="4"/>
      <c r="D558" t="str">
        <f t="shared" si="3"/>
        <v/>
      </c>
    </row>
    <row r="559" spans="1:4" x14ac:dyDescent="0.45">
      <c r="A559" s="4"/>
      <c r="B559" s="4"/>
      <c r="C559" s="4"/>
      <c r="D559" t="str">
        <f t="shared" si="3"/>
        <v/>
      </c>
    </row>
    <row r="560" spans="1:4" x14ac:dyDescent="0.45">
      <c r="A560" s="4"/>
      <c r="B560" s="4"/>
      <c r="C560" s="4"/>
      <c r="D560" t="str">
        <f t="shared" si="3"/>
        <v/>
      </c>
    </row>
    <row r="561" spans="1:4" x14ac:dyDescent="0.45">
      <c r="A561" s="4"/>
      <c r="B561" s="4"/>
      <c r="C561" s="4"/>
      <c r="D561" t="str">
        <f t="shared" si="3"/>
        <v/>
      </c>
    </row>
    <row r="562" spans="1:4" x14ac:dyDescent="0.45">
      <c r="A562" s="4"/>
      <c r="B562" s="4"/>
      <c r="C562" s="4"/>
      <c r="D562" t="str">
        <f t="shared" si="3"/>
        <v/>
      </c>
    </row>
    <row r="563" spans="1:4" x14ac:dyDescent="0.45">
      <c r="A563" s="4"/>
      <c r="B563" s="4"/>
      <c r="C563" s="4"/>
      <c r="D563" t="str">
        <f t="shared" si="3"/>
        <v/>
      </c>
    </row>
    <row r="564" spans="1:4" x14ac:dyDescent="0.45">
      <c r="A564" s="4"/>
      <c r="B564" s="4"/>
      <c r="C564" s="4"/>
      <c r="D564" t="str">
        <f t="shared" si="3"/>
        <v/>
      </c>
    </row>
    <row r="565" spans="1:4" x14ac:dyDescent="0.45">
      <c r="A565" s="4"/>
      <c r="B565" s="4"/>
      <c r="C565" s="4"/>
      <c r="D565" t="str">
        <f t="shared" si="3"/>
        <v/>
      </c>
    </row>
    <row r="566" spans="1:4" x14ac:dyDescent="0.45">
      <c r="A566" s="4"/>
      <c r="B566" s="4"/>
      <c r="C566" s="4"/>
      <c r="D566" t="str">
        <f t="shared" si="3"/>
        <v/>
      </c>
    </row>
    <row r="567" spans="1:4" x14ac:dyDescent="0.45">
      <c r="A567" s="4"/>
      <c r="B567" s="4"/>
      <c r="C567" s="4"/>
      <c r="D567" t="str">
        <f t="shared" si="3"/>
        <v/>
      </c>
    </row>
    <row r="568" spans="1:4" x14ac:dyDescent="0.45">
      <c r="A568" s="4"/>
      <c r="B568" s="4"/>
      <c r="C568" s="4"/>
      <c r="D568" t="str">
        <f t="shared" si="3"/>
        <v/>
      </c>
    </row>
    <row r="569" spans="1:4" x14ac:dyDescent="0.45">
      <c r="A569" s="4"/>
      <c r="B569" s="4"/>
      <c r="C569" s="4"/>
      <c r="D569" t="str">
        <f t="shared" si="3"/>
        <v/>
      </c>
    </row>
    <row r="570" spans="1:4" x14ac:dyDescent="0.45">
      <c r="A570" s="4"/>
      <c r="B570" s="4"/>
      <c r="C570" s="4"/>
      <c r="D570" t="str">
        <f t="shared" si="3"/>
        <v/>
      </c>
    </row>
    <row r="571" spans="1:4" x14ac:dyDescent="0.45">
      <c r="A571" s="4"/>
      <c r="B571" s="4"/>
      <c r="C571" s="4"/>
      <c r="D571" t="str">
        <f t="shared" si="3"/>
        <v/>
      </c>
    </row>
    <row r="572" spans="1:4" x14ac:dyDescent="0.45">
      <c r="A572" s="4"/>
      <c r="B572" s="4"/>
      <c r="C572" s="4"/>
      <c r="D572" t="str">
        <f t="shared" si="3"/>
        <v/>
      </c>
    </row>
    <row r="573" spans="1:4" x14ac:dyDescent="0.45">
      <c r="A573" s="4"/>
      <c r="B573" s="4"/>
      <c r="C573" s="4"/>
      <c r="D573" t="str">
        <f t="shared" si="3"/>
        <v/>
      </c>
    </row>
    <row r="574" spans="1:4" x14ac:dyDescent="0.45">
      <c r="A574" s="4"/>
      <c r="B574" s="4"/>
      <c r="C574" s="4"/>
      <c r="D574" t="str">
        <f t="shared" si="3"/>
        <v/>
      </c>
    </row>
    <row r="575" spans="1:4" x14ac:dyDescent="0.45">
      <c r="A575" s="4"/>
      <c r="B575" s="4"/>
      <c r="C575" s="4"/>
      <c r="D575" t="str">
        <f t="shared" si="3"/>
        <v/>
      </c>
    </row>
    <row r="576" spans="1:4" x14ac:dyDescent="0.45">
      <c r="A576" s="4"/>
      <c r="B576" s="4"/>
      <c r="C576" s="4"/>
      <c r="D576" t="str">
        <f t="shared" si="3"/>
        <v/>
      </c>
    </row>
    <row r="577" spans="1:4" x14ac:dyDescent="0.45">
      <c r="A577" s="4"/>
      <c r="B577" s="4"/>
      <c r="C577" s="4"/>
      <c r="D577" t="str">
        <f t="shared" si="3"/>
        <v/>
      </c>
    </row>
    <row r="578" spans="1:4" x14ac:dyDescent="0.45">
      <c r="A578" s="4"/>
      <c r="B578" s="4"/>
      <c r="C578" s="4"/>
      <c r="D578" t="str">
        <f t="shared" si="3"/>
        <v/>
      </c>
    </row>
  </sheetData>
  <mergeCells count="9">
    <mergeCell ref="J18:U20"/>
    <mergeCell ref="J21:U25"/>
    <mergeCell ref="I35:R35"/>
    <mergeCell ref="J2:U4"/>
    <mergeCell ref="J5:U9"/>
    <mergeCell ref="J10:U11"/>
    <mergeCell ref="J12:U13"/>
    <mergeCell ref="J14:U15"/>
    <mergeCell ref="J16:U17"/>
  </mergeCells>
  <conditionalFormatting sqref="A26:C26">
    <cfRule type="expression" dxfId="9" priority="4">
      <formula>AND(ROW($B26)&gt;2,$B26&lt;&gt;"",#REF!&lt;&gt;"",$B26&lt;&gt;(#REF!+1))</formula>
    </cfRule>
  </conditionalFormatting>
  <conditionalFormatting sqref="A2:D2 A3:C25 D3:D361 A27:C361">
    <cfRule type="expression" dxfId="8" priority="2">
      <formula>AND(ROW($B2)&gt;2,$B2&lt;&gt;"",$C1&lt;&gt;"",$B2&lt;&gt;($C1+1))</formula>
    </cfRule>
  </conditionalFormatting>
  <conditionalFormatting sqref="A2:D4999">
    <cfRule type="expression" dxfId="7" priority="1">
      <formula>AND($B2&lt;&gt;"",$C2&lt;&gt;"",$B2&gt;$C2)</formula>
    </cfRule>
  </conditionalFormatting>
  <conditionalFormatting sqref="A362:D4999">
    <cfRule type="expression" dxfId="6" priority="6">
      <formula>AND(ROW($B362)&gt;2,$B362&lt;&gt;"",$C361&lt;&gt;"",$B362&lt;&gt;($C361+1))</formula>
    </cfRule>
  </conditionalFormatting>
  <dataValidations count="7">
    <dataValidation type="list" allowBlank="1" showInputMessage="1" showErrorMessage="1" promptTitle="Add Cutoff Dates (Optional)" prompt="If using a non-standard calendar (i.e. 5-4-4 or similar), select Yes for this input to cut-off amortization lines so that they can be summarized by the traditional calendar OR fiscal calendar._x000a_Note: If Calculation Type=Month-Fiscal Cutoff, this is &quot;Yes.&quot;" sqref="K33" xr:uid="{D667322F-E2C2-41FE-AF76-CB5BF89AA5F1}">
      <formula1>"Yes,No"</formula1>
    </dataValidation>
    <dataValidation type="list" allowBlank="1" showInputMessage="1" showErrorMessage="1" promptTitle="Calculation Type" prompt="Days in Period - divides by # of days in the period._x000a_Equal Period Amounts - divides evenly across periods, regardless of # days in period._x000a_Month-Fiscal Cutoff - divides by # of months and fiscal periods to aid with fiscal period cutoff." sqref="K28" xr:uid="{185AE8B6-7981-436A-8238-6512EFC5F229}">
      <formula1>"Days In Period,Equal Period Amounts,Month-Fiscal Cutoff"</formula1>
    </dataValidation>
    <dataValidation allowBlank="1" showInputMessage="1" showErrorMessage="1" promptTitle="Invoice Day Column (Optional)" prompt="Column letter in the Transaction List sheet that contains the usual invoice day (i.e. 10th of the month).  This is helpful for accrual calculations." sqref="K32" xr:uid="{AAFA8BDE-3A80-47D5-97FC-B485F12B2469}"/>
    <dataValidation allowBlank="1" showInputMessage="1" showErrorMessage="1" promptTitle="Amount Column" prompt="Column letter in the Transaction List sheet that contains the amount for amortization calculation." sqref="K31" xr:uid="{47ED6287-2498-443E-9DE6-92BD8DFEB3DD}"/>
    <dataValidation allowBlank="1" showInputMessage="1" showErrorMessage="1" promptTitle="End Date Column" prompt="Column letter in the Transaction List sheet that contains the end date for amortization calculation." sqref="K30" xr:uid="{28388E3F-4C34-400C-BD42-DAB9CD019040}"/>
    <dataValidation allowBlank="1" showInputMessage="1" showErrorMessage="1" promptTitle="Start Date Column" prompt="Column letter in the Transaction List sheet that contains the start date for amortization calculation." sqref="K29" xr:uid="{28F8DC04-2075-4DC1-8951-B3024164EF40}"/>
    <dataValidation type="list" allowBlank="1" showInputMessage="1" showErrorMessage="1" promptTitle="Amortization Type" prompt="Round Nearest Period - partial periods are rounded based on +/-50% of the period._x000a_Calculate By Day - calculates the amortization for each day in term (allowing partial periods)." sqref="K27" xr:uid="{947B2BC1-B9D3-45C4-A1F9-9EB036ACAC2B}">
      <formula1>"Round Nearest Period,Calculate By Day"</formula1>
    </dataValidation>
  </dataValidations>
  <hyperlinks>
    <hyperlink ref="I35:N35" r:id="rId1" display="Built with the XLEV8 Excel Add-in - find more at www.xlev8.co" xr:uid="{F268DD5D-43AF-4568-A064-8F452D2E1E64}"/>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31B3-920D-425B-9F07-45EA1ED53409}">
  <sheetPr codeName="Sheet2"/>
  <dimension ref="A1:P11"/>
  <sheetViews>
    <sheetView workbookViewId="0">
      <pane ySplit="1" topLeftCell="A2" activePane="bottomLeft" state="frozen"/>
      <selection pane="bottomLeft"/>
    </sheetView>
  </sheetViews>
  <sheetFormatPr defaultRowHeight="14.25" x14ac:dyDescent="0.45"/>
  <cols>
    <col min="15" max="15" width="12.33203125" bestFit="1" customWidth="1"/>
    <col min="16" max="16" width="9.1328125" bestFit="1" customWidth="1"/>
  </cols>
  <sheetData>
    <row r="1" spans="1:16" x14ac:dyDescent="0.45">
      <c r="A1" s="8" t="s">
        <v>21</v>
      </c>
      <c r="B1" s="8" t="s">
        <v>22</v>
      </c>
      <c r="C1" s="8" t="s">
        <v>23</v>
      </c>
      <c r="D1" s="8" t="s">
        <v>24</v>
      </c>
      <c r="E1" s="8" t="s">
        <v>25</v>
      </c>
      <c r="F1" s="8" t="s">
        <v>26</v>
      </c>
      <c r="G1" s="8" t="s">
        <v>27</v>
      </c>
      <c r="H1" s="8" t="s">
        <v>28</v>
      </c>
      <c r="I1" s="9" t="s">
        <v>29</v>
      </c>
      <c r="J1" s="9" t="s">
        <v>30</v>
      </c>
      <c r="K1" s="9" t="s">
        <v>31</v>
      </c>
      <c r="L1" s="1" t="s">
        <v>32</v>
      </c>
      <c r="M1" s="8" t="s">
        <v>33</v>
      </c>
      <c r="N1" s="1" t="s">
        <v>34</v>
      </c>
      <c r="O1" s="1" t="s">
        <v>464</v>
      </c>
      <c r="P1" s="1" t="s">
        <v>465</v>
      </c>
    </row>
    <row r="2" spans="1:16" x14ac:dyDescent="0.45">
      <c r="A2" s="10" t="s">
        <v>35</v>
      </c>
      <c r="B2" t="s">
        <v>36</v>
      </c>
      <c r="C2" s="10" t="s">
        <v>37</v>
      </c>
      <c r="D2" s="10" t="s">
        <v>38</v>
      </c>
      <c r="E2" s="10" t="s">
        <v>39</v>
      </c>
      <c r="F2" s="10" t="s">
        <v>40</v>
      </c>
      <c r="G2" s="10" t="s">
        <v>41</v>
      </c>
      <c r="H2" s="10" t="s">
        <v>42</v>
      </c>
      <c r="I2" s="11">
        <v>44954</v>
      </c>
      <c r="J2" s="11">
        <v>44941</v>
      </c>
      <c r="K2" s="11">
        <v>46036</v>
      </c>
      <c r="M2" s="10" t="s">
        <v>43</v>
      </c>
      <c r="N2">
        <v>1456878.37</v>
      </c>
      <c r="O2" s="12">
        <f>SUMIFS('Amortization Lines'!$R:$R,'Amortization Lines'!$O:$O,ROW())</f>
        <v>1456878.3700000003</v>
      </c>
      <c r="P2" s="12">
        <f>O2-N2</f>
        <v>0</v>
      </c>
    </row>
    <row r="3" spans="1:16" x14ac:dyDescent="0.45">
      <c r="A3" s="10" t="s">
        <v>44</v>
      </c>
      <c r="B3" t="s">
        <v>45</v>
      </c>
      <c r="C3" s="10" t="s">
        <v>37</v>
      </c>
      <c r="D3" s="10" t="s">
        <v>38</v>
      </c>
      <c r="E3" s="10" t="s">
        <v>39</v>
      </c>
      <c r="F3" s="10" t="s">
        <v>46</v>
      </c>
      <c r="G3" s="10" t="s">
        <v>47</v>
      </c>
      <c r="H3" s="10" t="s">
        <v>42</v>
      </c>
      <c r="I3" s="11">
        <v>44618</v>
      </c>
      <c r="J3" s="11">
        <v>44593</v>
      </c>
      <c r="K3" s="11">
        <v>45688</v>
      </c>
      <c r="M3" s="10" t="s">
        <v>43</v>
      </c>
      <c r="N3">
        <v>98548.14</v>
      </c>
      <c r="O3" s="12">
        <f>SUMIFS('Amortization Lines'!$R:$R,'Amortization Lines'!$O:$O,ROW())</f>
        <v>98548.139999999956</v>
      </c>
      <c r="P3" s="12">
        <f t="shared" ref="P3:P11" si="0">O3-N3</f>
        <v>0</v>
      </c>
    </row>
    <row r="4" spans="1:16" x14ac:dyDescent="0.45">
      <c r="A4" s="10" t="s">
        <v>48</v>
      </c>
      <c r="B4" t="s">
        <v>49</v>
      </c>
      <c r="C4" s="10" t="s">
        <v>37</v>
      </c>
      <c r="D4" s="10" t="s">
        <v>38</v>
      </c>
      <c r="E4" s="10" t="s">
        <v>39</v>
      </c>
      <c r="F4" s="10" t="s">
        <v>50</v>
      </c>
      <c r="G4" s="10" t="s">
        <v>51</v>
      </c>
      <c r="H4" s="10" t="s">
        <v>42</v>
      </c>
      <c r="I4" s="11">
        <v>44744</v>
      </c>
      <c r="J4" s="11">
        <v>44743</v>
      </c>
      <c r="K4" s="11">
        <v>45473</v>
      </c>
      <c r="M4" s="10" t="s">
        <v>43</v>
      </c>
      <c r="N4">
        <v>239202.96</v>
      </c>
      <c r="O4" s="12">
        <f>SUMIFS('Amortization Lines'!$R:$R,'Amortization Lines'!$O:$O,ROW())</f>
        <v>239202.96</v>
      </c>
      <c r="P4" s="12">
        <f t="shared" si="0"/>
        <v>0</v>
      </c>
    </row>
    <row r="5" spans="1:16" x14ac:dyDescent="0.45">
      <c r="A5" s="10" t="s">
        <v>52</v>
      </c>
      <c r="B5" t="s">
        <v>53</v>
      </c>
      <c r="C5" s="10" t="s">
        <v>37</v>
      </c>
      <c r="D5" s="10" t="s">
        <v>38</v>
      </c>
      <c r="E5" s="10" t="s">
        <v>39</v>
      </c>
      <c r="F5" s="10" t="s">
        <v>54</v>
      </c>
      <c r="G5" s="10" t="s">
        <v>55</v>
      </c>
      <c r="H5" s="10" t="s">
        <v>42</v>
      </c>
      <c r="I5" s="11">
        <v>44709</v>
      </c>
      <c r="J5" s="11">
        <v>44682</v>
      </c>
      <c r="K5" s="11">
        <v>45777</v>
      </c>
      <c r="M5" s="10" t="s">
        <v>43</v>
      </c>
      <c r="N5">
        <v>185399.05</v>
      </c>
      <c r="O5" s="12">
        <f>SUMIFS('Amortization Lines'!$R:$R,'Amortization Lines'!$O:$O,ROW())</f>
        <v>185399.05000000008</v>
      </c>
      <c r="P5" s="12">
        <f t="shared" si="0"/>
        <v>0</v>
      </c>
    </row>
    <row r="6" spans="1:16" x14ac:dyDescent="0.45">
      <c r="A6" s="10" t="s">
        <v>56</v>
      </c>
      <c r="B6" t="s">
        <v>57</v>
      </c>
      <c r="C6" s="10" t="s">
        <v>37</v>
      </c>
      <c r="D6" s="10" t="s">
        <v>38</v>
      </c>
      <c r="E6" s="10" t="s">
        <v>39</v>
      </c>
      <c r="F6" s="10" t="s">
        <v>58</v>
      </c>
      <c r="G6" s="10" t="s">
        <v>59</v>
      </c>
      <c r="H6" s="10" t="s">
        <v>42</v>
      </c>
      <c r="I6" s="11">
        <v>44254</v>
      </c>
      <c r="J6" s="11">
        <v>44227</v>
      </c>
      <c r="K6" s="11">
        <v>45657</v>
      </c>
      <c r="M6" s="10" t="s">
        <v>43</v>
      </c>
      <c r="N6">
        <v>131874.88</v>
      </c>
      <c r="O6" s="12">
        <f>SUMIFS('Amortization Lines'!$R:$R,'Amortization Lines'!$O:$O,ROW())</f>
        <v>131874.88</v>
      </c>
      <c r="P6" s="12">
        <f t="shared" si="0"/>
        <v>0</v>
      </c>
    </row>
    <row r="7" spans="1:16" x14ac:dyDescent="0.45">
      <c r="A7" s="10" t="s">
        <v>60</v>
      </c>
      <c r="B7" t="s">
        <v>61</v>
      </c>
      <c r="C7" s="10" t="s">
        <v>37</v>
      </c>
      <c r="D7" s="10" t="s">
        <v>38</v>
      </c>
      <c r="E7" s="10" t="s">
        <v>39</v>
      </c>
      <c r="F7" s="10" t="s">
        <v>62</v>
      </c>
      <c r="G7" s="10" t="s">
        <v>63</v>
      </c>
      <c r="H7" s="10" t="s">
        <v>42</v>
      </c>
      <c r="I7" s="11">
        <v>44562</v>
      </c>
      <c r="J7" s="11">
        <v>44540</v>
      </c>
      <c r="K7" s="11">
        <v>45657</v>
      </c>
      <c r="M7" s="10" t="s">
        <v>43</v>
      </c>
      <c r="N7">
        <v>283958.68</v>
      </c>
      <c r="O7" s="12">
        <f>SUMIFS('Amortization Lines'!$R:$R,'Amortization Lines'!$O:$O,ROW())</f>
        <v>283958.67999999993</v>
      </c>
      <c r="P7" s="12">
        <f t="shared" si="0"/>
        <v>0</v>
      </c>
    </row>
    <row r="8" spans="1:16" x14ac:dyDescent="0.45">
      <c r="A8" s="10" t="s">
        <v>64</v>
      </c>
      <c r="B8" t="s">
        <v>65</v>
      </c>
      <c r="C8" s="10" t="s">
        <v>37</v>
      </c>
      <c r="D8" s="10" t="s">
        <v>38</v>
      </c>
      <c r="E8" s="10" t="s">
        <v>39</v>
      </c>
      <c r="F8" s="10" t="s">
        <v>66</v>
      </c>
      <c r="G8" s="10" t="s">
        <v>67</v>
      </c>
      <c r="H8" s="10" t="s">
        <v>42</v>
      </c>
      <c r="I8" s="11">
        <v>45017</v>
      </c>
      <c r="J8" s="11">
        <v>45017</v>
      </c>
      <c r="K8" s="11">
        <v>46112</v>
      </c>
      <c r="M8" s="10" t="s">
        <v>43</v>
      </c>
      <c r="N8">
        <v>161562.41</v>
      </c>
      <c r="O8" s="12">
        <f>SUMIFS('Amortization Lines'!$R:$R,'Amortization Lines'!$O:$O,ROW())</f>
        <v>161562.41</v>
      </c>
      <c r="P8" s="12">
        <f t="shared" si="0"/>
        <v>0</v>
      </c>
    </row>
    <row r="9" spans="1:16" x14ac:dyDescent="0.45">
      <c r="A9" s="10" t="s">
        <v>68</v>
      </c>
      <c r="B9" t="s">
        <v>69</v>
      </c>
      <c r="C9" s="10" t="s">
        <v>37</v>
      </c>
      <c r="D9" s="10" t="s">
        <v>38</v>
      </c>
      <c r="E9" s="10" t="s">
        <v>39</v>
      </c>
      <c r="F9" s="10" t="s">
        <v>70</v>
      </c>
      <c r="G9" s="10" t="s">
        <v>71</v>
      </c>
      <c r="H9" s="10" t="s">
        <v>42</v>
      </c>
      <c r="I9" s="11">
        <v>44800</v>
      </c>
      <c r="J9" s="11">
        <v>44774</v>
      </c>
      <c r="K9" s="11">
        <v>45869</v>
      </c>
      <c r="M9" s="10" t="s">
        <v>43</v>
      </c>
      <c r="N9">
        <v>147514.32</v>
      </c>
      <c r="O9" s="12">
        <f>SUMIFS('Amortization Lines'!$R:$R,'Amortization Lines'!$O:$O,ROW())</f>
        <v>147514.31999999995</v>
      </c>
      <c r="P9" s="12">
        <f t="shared" si="0"/>
        <v>0</v>
      </c>
    </row>
    <row r="10" spans="1:16" x14ac:dyDescent="0.45">
      <c r="A10" s="10" t="s">
        <v>72</v>
      </c>
      <c r="B10" t="s">
        <v>73</v>
      </c>
      <c r="C10" s="10" t="s">
        <v>37</v>
      </c>
      <c r="D10" s="10" t="s">
        <v>38</v>
      </c>
      <c r="E10" s="10" t="s">
        <v>39</v>
      </c>
      <c r="F10" s="10" t="s">
        <v>74</v>
      </c>
      <c r="G10" s="10" t="s">
        <v>75</v>
      </c>
      <c r="H10" s="10" t="s">
        <v>42</v>
      </c>
      <c r="I10" s="11">
        <v>44470</v>
      </c>
      <c r="J10" s="11">
        <v>44470</v>
      </c>
      <c r="K10" s="11">
        <v>45565</v>
      </c>
      <c r="M10" s="10" t="s">
        <v>43</v>
      </c>
      <c r="N10">
        <v>98471.38</v>
      </c>
      <c r="O10" s="12">
        <f>SUMIFS('Amortization Lines'!$R:$R,'Amortization Lines'!$O:$O,ROW())</f>
        <v>98471.380000000048</v>
      </c>
      <c r="P10" s="12">
        <f t="shared" si="0"/>
        <v>0</v>
      </c>
    </row>
    <row r="11" spans="1:16" x14ac:dyDescent="0.45">
      <c r="A11" s="10" t="s">
        <v>76</v>
      </c>
      <c r="B11" t="s">
        <v>77</v>
      </c>
      <c r="C11" s="10" t="s">
        <v>37</v>
      </c>
      <c r="D11" s="10" t="s">
        <v>38</v>
      </c>
      <c r="E11" s="10" t="s">
        <v>39</v>
      </c>
      <c r="F11" s="10" t="s">
        <v>78</v>
      </c>
      <c r="G11" s="10" t="s">
        <v>79</v>
      </c>
      <c r="H11" s="10" t="s">
        <v>42</v>
      </c>
      <c r="I11" s="11">
        <v>44744</v>
      </c>
      <c r="J11" s="11">
        <v>44724</v>
      </c>
      <c r="K11" s="11">
        <v>45819</v>
      </c>
      <c r="M11" s="10" t="s">
        <v>43</v>
      </c>
      <c r="N11">
        <v>141436.82999999999</v>
      </c>
      <c r="O11" s="12">
        <f>SUMIFS('Amortization Lines'!$R:$R,'Amortization Lines'!$O:$O,ROW())</f>
        <v>141436.82999999993</v>
      </c>
      <c r="P11" s="12">
        <f t="shared" si="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88F9-E238-49E4-89DE-E9B1D47841C4}">
  <sheetPr codeName="Sheet54"/>
  <dimension ref="A2:J200"/>
  <sheetViews>
    <sheetView workbookViewId="0">
      <pane ySplit="8" topLeftCell="A9" activePane="bottomLeft" state="frozen"/>
      <selection pane="bottomLeft" activeCell="A9" sqref="A9"/>
    </sheetView>
  </sheetViews>
  <sheetFormatPr defaultRowHeight="14.25" outlineLevelRow="1" outlineLevelCol="1" x14ac:dyDescent="0.45"/>
  <cols>
    <col min="1" max="1" width="15.796875" customWidth="1"/>
    <col min="2" max="6" width="15.46484375" customWidth="1"/>
    <col min="7" max="8" width="10.6640625" customWidth="1"/>
    <col min="9" max="10" width="10.6640625" customWidth="1" outlineLevel="1"/>
  </cols>
  <sheetData>
    <row r="2" spans="1:10" ht="14.65" thickBot="1" x14ac:dyDescent="0.5">
      <c r="A2" s="1" t="s">
        <v>466</v>
      </c>
      <c r="B2" s="1" t="s">
        <v>467</v>
      </c>
      <c r="C2" s="1" t="s">
        <v>468</v>
      </c>
      <c r="D2" s="1" t="s">
        <v>469</v>
      </c>
      <c r="G2" s="1" t="s">
        <v>470</v>
      </c>
      <c r="H2" s="1" t="s">
        <v>471</v>
      </c>
    </row>
    <row r="3" spans="1:10" ht="14.65" thickBot="1" x14ac:dyDescent="0.5">
      <c r="A3" s="13">
        <v>45290</v>
      </c>
      <c r="B3" s="14">
        <f>IF($A$3='PPA Period End Dates'!$C$2,'PPA Period End Dates'!$B$2,INDEX('PPA Period End Dates'!$B$2:$B$5000,MATCH($A$3,'PPA Period End Dates'!$C$2:$C$5000,0),1))</f>
        <v>45256</v>
      </c>
      <c r="C3" s="14">
        <f>B3-1</f>
        <v>45255</v>
      </c>
      <c r="D3" s="28" t="s">
        <v>21</v>
      </c>
      <c r="E3" s="29"/>
      <c r="F3" s="30"/>
      <c r="G3" s="15" t="str">
        <f>IF(D3="","",LEFT(ADDRESS(1,MATCH(D3,'PPA Transaction List'!$A$1:$N$1,0)+COLUMN('PPA Transaction List'!$A$1)-1,4),IF(COLUMNS('PPA Transaction List'!$A$1:$N$1)&gt;26,2,1)))</f>
        <v>A</v>
      </c>
      <c r="H3" s="15">
        <f>MAX(1,COUNT('All Amortization Lines'!$Q$2:$Q$999999))</f>
        <v>365</v>
      </c>
    </row>
    <row r="5" spans="1:10" x14ac:dyDescent="0.45">
      <c r="A5" s="1" t="s">
        <v>472</v>
      </c>
      <c r="B5" s="16">
        <f ca="1">SUM(B9:B10000)</f>
        <v>2944847.02</v>
      </c>
      <c r="C5" s="16">
        <f t="shared" ref="C5:F5" ca="1" si="0">SUM(C9:C10000)</f>
        <v>1685491.5199999996</v>
      </c>
      <c r="D5" s="16">
        <f t="shared" ca="1" si="0"/>
        <v>0</v>
      </c>
      <c r="E5" s="16">
        <f t="shared" ca="1" si="0"/>
        <v>-96692.05</v>
      </c>
      <c r="F5" s="16">
        <f t="shared" ca="1" si="0"/>
        <v>1588799.4700000002</v>
      </c>
    </row>
    <row r="6" spans="1:10" outlineLevel="1" x14ac:dyDescent="0.45">
      <c r="A6" s="17" t="s">
        <v>473</v>
      </c>
      <c r="B6" s="16">
        <f>SUMIFS('All Amortization Lines'!$N:$N,'All Amortization Lines'!$Q:$Q,$A$3)</f>
        <v>2944847.02</v>
      </c>
      <c r="C6" s="16">
        <f>SUMIFS('All Amortization Lines'!$T:$T,'All Amortization Lines'!$Q:$Q,$C$3)</f>
        <v>1685491.5199999996</v>
      </c>
      <c r="D6" s="16">
        <f>SUMIFS('All Amortization Lines'!$T:$T,'All Amortization Lines'!$J:$J,"&gt;="&amp;$B$3,'All Amortization Lines'!$J:$J,"&lt;="&amp;$A$3,'All Amortization Lines'!$Q:$Q,$A$3)</f>
        <v>0</v>
      </c>
      <c r="E6" s="16">
        <f>-SUMIFS('All Amortization Lines'!$R:$R,'All Amortization Lines'!$Q:$Q,$A$3)</f>
        <v>-96692.05</v>
      </c>
      <c r="F6" s="16">
        <f>SUMIFS('All Amortization Lines'!$T:$T,'All Amortization Lines'!$Q:$Q,$A$3)</f>
        <v>1588799.4700000002</v>
      </c>
    </row>
    <row r="7" spans="1:10" outlineLevel="1" x14ac:dyDescent="0.45">
      <c r="A7" s="17" t="s">
        <v>474</v>
      </c>
      <c r="B7" s="16">
        <f ca="1">B5-B6</f>
        <v>0</v>
      </c>
      <c r="C7" s="16">
        <f t="shared" ref="C7:F7" ca="1" si="1">C5-C6</f>
        <v>0</v>
      </c>
      <c r="D7" s="16">
        <f t="shared" ca="1" si="1"/>
        <v>0</v>
      </c>
      <c r="E7" s="16">
        <f t="shared" ca="1" si="1"/>
        <v>0</v>
      </c>
      <c r="F7" s="16">
        <f t="shared" ca="1" si="1"/>
        <v>0</v>
      </c>
    </row>
    <row r="8" spans="1:10" x14ac:dyDescent="0.45">
      <c r="A8" s="1"/>
      <c r="B8" s="1" t="s">
        <v>475</v>
      </c>
      <c r="C8" s="1" t="s">
        <v>476</v>
      </c>
      <c r="D8" s="1" t="s">
        <v>42</v>
      </c>
      <c r="E8" s="1" t="s">
        <v>477</v>
      </c>
      <c r="F8" s="1" t="s">
        <v>478</v>
      </c>
      <c r="I8" s="17" t="s">
        <v>473</v>
      </c>
      <c r="J8" s="17" t="s">
        <v>474</v>
      </c>
    </row>
    <row r="9" spans="1:10" x14ac:dyDescent="0.45">
      <c r="A9" t="str" cm="1">
        <f t="array" aca="1" ref="A9:A18" ca="1">_xlfn.UNIQUE(INDIRECT("'All Amortization Lines'!"&amp;$G$3&amp;"2:"&amp;$G$3&amp;$H$3))</f>
        <v>Office 365 Subscription</v>
      </c>
      <c r="B9" s="16">
        <f ca="1">IF($A9="","",SUMIFS('All Amortization Lines'!$N:$N,INDIRECT("'All Amortization Lines'!"&amp;$G$3&amp;":"&amp;$G$3),$A9,'All Amortization Lines'!$Q:$Q,$A$3))</f>
        <v>1456878.37</v>
      </c>
      <c r="C9" s="16">
        <f ca="1">IF($A9="","",SUMIFS('All Amortization Lines'!$T:$T,INDIRECT("'All Amortization Lines'!"&amp;$G$3&amp;":"&amp;$G$3),$A9,'All Amortization Lines'!$Q:$Q,$C$3))</f>
        <v>1038159.8699999999</v>
      </c>
      <c r="D9" s="16">
        <f ca="1">IF($A9="","",SUMIFS('All Amortization Lines'!$T:$T,INDIRECT("'All Amortization Lines'!"&amp;$G$3&amp;":"&amp;$G$3),$A9,'All Amortization Lines'!$J:$J,"&gt;="&amp;$B$3,'All Amortization Lines'!$J:$J,"&lt;="&amp;$A$3,'All Amortization Lines'!$Q:$Q,$A$3))</f>
        <v>0</v>
      </c>
      <c r="E9" s="16">
        <f ca="1">IF($A9="","",-SUMIFS('All Amortization Lines'!$R:$R,INDIRECT("'All Amortization Lines'!"&amp;$G$3&amp;":"&amp;$G$3),$A9,'All Amortization Lines'!$Q:$Q,$A$3))</f>
        <v>-46524.45</v>
      </c>
      <c r="F9" s="16">
        <f ca="1">IF($A9="","",SUM(C9:E9))</f>
        <v>991635.41999999993</v>
      </c>
      <c r="I9" s="16">
        <f ca="1">IF($A9="","",SUMIFS('All Amortization Lines'!$T:$T,INDIRECT("'All Amortization Lines'!"&amp;$G$3&amp;":"&amp;$G$3),$A9,'All Amortization Lines'!$Q:$Q,$A$3))</f>
        <v>991635.41999999993</v>
      </c>
      <c r="J9" s="16">
        <f t="shared" ref="J9" ca="1" si="2">IF($A9="","",F9-I9)</f>
        <v>0</v>
      </c>
    </row>
    <row r="10" spans="1:10" x14ac:dyDescent="0.45">
      <c r="A10" t="str">
        <f ca="1"/>
        <v>Adobe Subscription</v>
      </c>
      <c r="B10" s="16">
        <f ca="1">IF($A10="","",SUMIFS('All Amortization Lines'!$N:$N,INDIRECT("'All Amortization Lines'!"&amp;$G$3&amp;":"&amp;$G$3),$A10,'All Amortization Lines'!$Q:$Q,$A$3))</f>
        <v>98548.14</v>
      </c>
      <c r="C10" s="16">
        <f ca="1">IF($A10="","",SUMIFS('All Amortization Lines'!$T:$T,INDIRECT("'All Amortization Lines'!"&amp;$G$3&amp;":"&amp;$G$3),$A10,'All Amortization Lines'!$Q:$Q,$C$3))</f>
        <v>38935.360000000037</v>
      </c>
      <c r="D10" s="16">
        <f ca="1">IF($A10="","",SUMIFS('All Amortization Lines'!$T:$T,INDIRECT("'All Amortization Lines'!"&amp;$G$3&amp;":"&amp;$G$3),$A10,'All Amortization Lines'!$J:$J,"&gt;="&amp;$B$3,'All Amortization Lines'!$J:$J,"&lt;="&amp;$A$3,'All Amortization Lines'!$Q:$Q,$A$3))</f>
        <v>0</v>
      </c>
      <c r="E10" s="16">
        <f ca="1">IF($A10="","",-SUMIFS('All Amortization Lines'!$R:$R,INDIRECT("'All Amortization Lines'!"&amp;$G$3&amp;":"&amp;$G$3),$A10,'All Amortization Lines'!$Q:$Q,$A$3))</f>
        <v>-3147.2000000000003</v>
      </c>
      <c r="F10" s="16">
        <f t="shared" ref="F10:F73" ca="1" si="3">IF($A10="","",SUM(C10:E10))</f>
        <v>35788.16000000004</v>
      </c>
      <c r="I10" s="16">
        <f ca="1">IF($A10="","",SUMIFS('All Amortization Lines'!$T:$T,INDIRECT("'All Amortization Lines'!"&amp;$G$3&amp;":"&amp;$G$3),$A10,'All Amortization Lines'!$Q:$Q,$A$3))</f>
        <v>35788.16000000004</v>
      </c>
      <c r="J10" s="16">
        <f t="shared" ref="J10:J73" ca="1" si="4">IF($A10="","",F10-I10)</f>
        <v>0</v>
      </c>
    </row>
    <row r="11" spans="1:10" x14ac:dyDescent="0.45">
      <c r="A11" t="str">
        <f ca="1"/>
        <v>Norton Anti-virus Subscription</v>
      </c>
      <c r="B11" s="16">
        <f ca="1">IF($A11="","",SUMIFS('All Amortization Lines'!$N:$N,INDIRECT("'All Amortization Lines'!"&amp;$G$3&amp;":"&amp;$G$3),$A11,'All Amortization Lines'!$Q:$Q,$A$3))</f>
        <v>239202.96</v>
      </c>
      <c r="C11" s="16">
        <f ca="1">IF($A11="","",SUMIFS('All Amortization Lines'!$T:$T,INDIRECT("'All Amortization Lines'!"&amp;$G$3&amp;":"&amp;$G$3),$A11,'All Amortization Lines'!$Q:$Q,$C$3))</f>
        <v>71336.139999999985</v>
      </c>
      <c r="D11" s="16">
        <f ca="1">IF($A11="","",SUMIFS('All Amortization Lines'!$T:$T,INDIRECT("'All Amortization Lines'!"&amp;$G$3&amp;":"&amp;$G$3),$A11,'All Amortization Lines'!$J:$J,"&gt;="&amp;$B$3,'All Amortization Lines'!$J:$J,"&lt;="&amp;$A$3,'All Amortization Lines'!$Q:$Q,$A$3))</f>
        <v>0</v>
      </c>
      <c r="E11" s="16">
        <f ca="1">IF($A11="","",-SUMIFS('All Amortization Lines'!$R:$R,INDIRECT("'All Amortization Lines'!"&amp;$G$3&amp;":"&amp;$G$3),$A11,'All Amortization Lines'!$Q:$Q,$A$3))</f>
        <v>-11453.050000000001</v>
      </c>
      <c r="F11" s="16">
        <f t="shared" ca="1" si="3"/>
        <v>59883.089999999982</v>
      </c>
      <c r="I11" s="16">
        <f ca="1">IF($A11="","",SUMIFS('All Amortization Lines'!$T:$T,INDIRECT("'All Amortization Lines'!"&amp;$G$3&amp;":"&amp;$G$3),$A11,'All Amortization Lines'!$Q:$Q,$A$3))</f>
        <v>59883.089999999982</v>
      </c>
      <c r="J11" s="16">
        <f t="shared" ca="1" si="4"/>
        <v>0</v>
      </c>
    </row>
    <row r="12" spans="1:10" x14ac:dyDescent="0.45">
      <c r="A12" t="str">
        <f ca="1"/>
        <v>BlackLine Subscription</v>
      </c>
      <c r="B12" s="16">
        <f ca="1">IF($A12="","",SUMIFS('All Amortization Lines'!$N:$N,INDIRECT("'All Amortization Lines'!"&amp;$G$3&amp;":"&amp;$G$3),$A12,'All Amortization Lines'!$Q:$Q,$A$3))</f>
        <v>185399.05</v>
      </c>
      <c r="C12" s="16">
        <f ca="1">IF($A12="","",SUMIFS('All Amortization Lines'!$T:$T,INDIRECT("'All Amortization Lines'!"&amp;$G$3&amp;":"&amp;$G$3),$A12,'All Amortization Lines'!$Q:$Q,$C$3))</f>
        <v>88301.519999999902</v>
      </c>
      <c r="D12" s="16">
        <f ca="1">IF($A12="","",SUMIFS('All Amortization Lines'!$T:$T,INDIRECT("'All Amortization Lines'!"&amp;$G$3&amp;":"&amp;$G$3),$A12,'All Amortization Lines'!$J:$J,"&gt;="&amp;$B$3,'All Amortization Lines'!$J:$J,"&lt;="&amp;$A$3,'All Amortization Lines'!$Q:$Q,$A$3))</f>
        <v>0</v>
      </c>
      <c r="E12" s="16">
        <f ca="1">IF($A12="","",-SUMIFS('All Amortization Lines'!$R:$R,INDIRECT("'All Amortization Lines'!"&amp;$G$3&amp;":"&amp;$G$3),$A12,'All Amortization Lines'!$Q:$Q,$A$3))</f>
        <v>-5920.5999999999995</v>
      </c>
      <c r="F12" s="16">
        <f t="shared" ca="1" si="3"/>
        <v>82380.919999999896</v>
      </c>
      <c r="I12" s="16">
        <f ca="1">IF($A12="","",SUMIFS('All Amortization Lines'!$T:$T,INDIRECT("'All Amortization Lines'!"&amp;$G$3&amp;":"&amp;$G$3),$A12,'All Amortization Lines'!$Q:$Q,$A$3))</f>
        <v>82380.919999999896</v>
      </c>
      <c r="J12" s="16">
        <f t="shared" ca="1" si="4"/>
        <v>0</v>
      </c>
    </row>
    <row r="13" spans="1:10" x14ac:dyDescent="0.45">
      <c r="A13" t="str">
        <f ca="1"/>
        <v>Workiva Wdesk Subscriptoin</v>
      </c>
      <c r="B13" s="16">
        <f ca="1">IF($A13="","",SUMIFS('All Amortization Lines'!$N:$N,INDIRECT("'All Amortization Lines'!"&amp;$G$3&amp;":"&amp;$G$3),$A13,'All Amortization Lines'!$Q:$Q,$A$3))</f>
        <v>131874.88</v>
      </c>
      <c r="C13" s="16">
        <f ca="1">IF($A13="","",SUMIFS('All Amortization Lines'!$T:$T,INDIRECT("'All Amortization Lines'!"&amp;$G$3&amp;":"&amp;$G$3),$A13,'All Amortization Lines'!$Q:$Q,$C$3))</f>
        <v>37048.32</v>
      </c>
      <c r="D13" s="16">
        <f ca="1">IF($A13="","",SUMIFS('All Amortization Lines'!$T:$T,INDIRECT("'All Amortization Lines'!"&amp;$G$3&amp;":"&amp;$G$3),$A13,'All Amortization Lines'!$J:$J,"&gt;="&amp;$B$3,'All Amortization Lines'!$J:$J,"&lt;="&amp;$A$3,'All Amortization Lines'!$Q:$Q,$A$3))</f>
        <v>0</v>
      </c>
      <c r="E13" s="16">
        <f ca="1">IF($A13="","",-SUMIFS('All Amortization Lines'!$R:$R,INDIRECT("'All Amortization Lines'!"&amp;$G$3&amp;":"&amp;$G$3),$A13,'All Amortization Lines'!$Q:$Q,$A$3))</f>
        <v>-3225.6</v>
      </c>
      <c r="F13" s="16">
        <f t="shared" ca="1" si="3"/>
        <v>33822.720000000001</v>
      </c>
      <c r="I13" s="16">
        <f ca="1">IF($A13="","",SUMIFS('All Amortization Lines'!$T:$T,INDIRECT("'All Amortization Lines'!"&amp;$G$3&amp;":"&amp;$G$3),$A13,'All Amortization Lines'!$Q:$Q,$A$3))</f>
        <v>33822.720000000001</v>
      </c>
      <c r="J13" s="16">
        <f t="shared" ca="1" si="4"/>
        <v>0</v>
      </c>
    </row>
    <row r="14" spans="1:10" x14ac:dyDescent="0.45">
      <c r="A14" t="str">
        <f ca="1"/>
        <v>Avalara Software Subscription</v>
      </c>
      <c r="B14" s="16">
        <f ca="1">IF($A14="","",SUMIFS('All Amortization Lines'!$N:$N,INDIRECT("'All Amortization Lines'!"&amp;$G$3&amp;":"&amp;$G$3),$A14,'All Amortization Lines'!$Q:$Q,$A$3))</f>
        <v>283958.68</v>
      </c>
      <c r="C14" s="16">
        <f ca="1">IF($A14="","",SUMIFS('All Amortization Lines'!$T:$T,INDIRECT("'All Amortization Lines'!"&amp;$G$3&amp;":"&amp;$G$3),$A14,'All Amortization Lines'!$Q:$Q,$C$3))</f>
        <v>102103.98000000007</v>
      </c>
      <c r="D14" s="16">
        <f ca="1">IF($A14="","",SUMIFS('All Amortization Lines'!$T:$T,INDIRECT("'All Amortization Lines'!"&amp;$G$3&amp;":"&amp;$G$3),$A14,'All Amortization Lines'!$J:$J,"&gt;="&amp;$B$3,'All Amortization Lines'!$J:$J,"&lt;="&amp;$A$3,'All Amortization Lines'!$Q:$Q,$A$3))</f>
        <v>0</v>
      </c>
      <c r="E14" s="16">
        <f ca="1">IF($A14="","",-SUMIFS('All Amortization Lines'!$R:$R,INDIRECT("'All Amortization Lines'!"&amp;$G$3&amp;":"&amp;$G$3),$A14,'All Amortization Lines'!$Q:$Q,$A$3))</f>
        <v>-8889.65</v>
      </c>
      <c r="F14" s="16">
        <f t="shared" ca="1" si="3"/>
        <v>93214.330000000075</v>
      </c>
      <c r="I14" s="16">
        <f ca="1">IF($A14="","",SUMIFS('All Amortization Lines'!$T:$T,INDIRECT("'All Amortization Lines'!"&amp;$G$3&amp;":"&amp;$G$3),$A14,'All Amortization Lines'!$Q:$Q,$A$3))</f>
        <v>93214.330000000075</v>
      </c>
      <c r="J14" s="16">
        <f t="shared" ca="1" si="4"/>
        <v>0</v>
      </c>
    </row>
    <row r="15" spans="1:10" x14ac:dyDescent="0.45">
      <c r="A15" t="str">
        <f ca="1"/>
        <v>Concur Expense Reports Subscription</v>
      </c>
      <c r="B15" s="16">
        <f ca="1">IF($A15="","",SUMIFS('All Amortization Lines'!$N:$N,INDIRECT("'All Amortization Lines'!"&amp;$G$3&amp;":"&amp;$G$3),$A15,'All Amortization Lines'!$Q:$Q,$A$3))</f>
        <v>161562.41</v>
      </c>
      <c r="C15" s="16">
        <f ca="1">IF($A15="","",SUMIFS('All Amortization Lines'!$T:$T,INDIRECT("'All Amortization Lines'!"&amp;$G$3&amp;":"&amp;$G$3),$A15,'All Amortization Lines'!$Q:$Q,$C$3))</f>
        <v>126330.36999999997</v>
      </c>
      <c r="D15" s="16">
        <f ca="1">IF($A15="","",SUMIFS('All Amortization Lines'!$T:$T,INDIRECT("'All Amortization Lines'!"&amp;$G$3&amp;":"&amp;$G$3),$A15,'All Amortization Lines'!$J:$J,"&gt;="&amp;$B$3,'All Amortization Lines'!$J:$J,"&lt;="&amp;$A$3,'All Amortization Lines'!$Q:$Q,$A$3))</f>
        <v>0</v>
      </c>
      <c r="E15" s="16">
        <f ca="1">IF($A15="","",-SUMIFS('All Amortization Lines'!$R:$R,INDIRECT("'All Amortization Lines'!"&amp;$G$3&amp;":"&amp;$G$3),$A15,'All Amortization Lines'!$Q:$Q,$A$3))</f>
        <v>-5159.3499999999995</v>
      </c>
      <c r="F15" s="16">
        <f t="shared" ca="1" si="3"/>
        <v>121171.01999999996</v>
      </c>
      <c r="I15" s="16">
        <f ca="1">IF($A15="","",SUMIFS('All Amortization Lines'!$T:$T,INDIRECT("'All Amortization Lines'!"&amp;$G$3&amp;":"&amp;$G$3),$A15,'All Amortization Lines'!$Q:$Q,$A$3))</f>
        <v>121171.01999999996</v>
      </c>
      <c r="J15" s="16">
        <f t="shared" ca="1" si="4"/>
        <v>0</v>
      </c>
    </row>
    <row r="16" spans="1:10" x14ac:dyDescent="0.45">
      <c r="A16" t="str">
        <f ca="1"/>
        <v>Coupa AP Workflow Subscription</v>
      </c>
      <c r="B16" s="16">
        <f ca="1">IF($A16="","",SUMIFS('All Amortization Lines'!$N:$N,INDIRECT("'All Amortization Lines'!"&amp;$G$3&amp;":"&amp;$G$3),$A16,'All Amortization Lines'!$Q:$Q,$A$3))</f>
        <v>147514.32</v>
      </c>
      <c r="C16" s="16">
        <f ca="1">IF($A16="","",SUMIFS('All Amortization Lines'!$T:$T,INDIRECT("'All Amortization Lines'!"&amp;$G$3&amp;":"&amp;$G$3),$A16,'All Amortization Lines'!$Q:$Q,$C$3))</f>
        <v>82638.260000000038</v>
      </c>
      <c r="D16" s="16">
        <f ca="1">IF($A16="","",SUMIFS('All Amortization Lines'!$T:$T,INDIRECT("'All Amortization Lines'!"&amp;$G$3&amp;":"&amp;$G$3),$A16,'All Amortization Lines'!$J:$J,"&gt;="&amp;$B$3,'All Amortization Lines'!$J:$J,"&lt;="&amp;$A$3,'All Amortization Lines'!$Q:$Q,$A$3))</f>
        <v>0</v>
      </c>
      <c r="E16" s="16">
        <f ca="1">IF($A16="","",-SUMIFS('All Amortization Lines'!$R:$R,INDIRECT("'All Amortization Lines'!"&amp;$G$3&amp;":"&amp;$G$3),$A16,'All Amortization Lines'!$Q:$Q,$A$3))</f>
        <v>-4710.6500000000005</v>
      </c>
      <c r="F16" s="16">
        <f t="shared" ca="1" si="3"/>
        <v>77927.610000000044</v>
      </c>
      <c r="I16" s="16">
        <f ca="1">IF($A16="","",SUMIFS('All Amortization Lines'!$T:$T,INDIRECT("'All Amortization Lines'!"&amp;$G$3&amp;":"&amp;$G$3),$A16,'All Amortization Lines'!$Q:$Q,$A$3))</f>
        <v>77927.610000000044</v>
      </c>
      <c r="J16" s="16">
        <f t="shared" ca="1" si="4"/>
        <v>0</v>
      </c>
    </row>
    <row r="17" spans="1:10" x14ac:dyDescent="0.45">
      <c r="A17" t="str">
        <f ca="1"/>
        <v>Planful Budget and Reporting Subscription</v>
      </c>
      <c r="B17" s="16">
        <f ca="1">IF($A17="","",SUMIFS('All Amortization Lines'!$N:$N,INDIRECT("'All Amortization Lines'!"&amp;$G$3&amp;":"&amp;$G$3),$A17,'All Amortization Lines'!$Q:$Q,$A$3))</f>
        <v>98471.38</v>
      </c>
      <c r="C17" s="16">
        <f ca="1">IF($A17="","",SUMIFS('All Amortization Lines'!$T:$T,INDIRECT("'All Amortization Lines'!"&amp;$G$3&amp;":"&amp;$G$3),$A17,'All Amortization Lines'!$Q:$Q,$C$3))</f>
        <v>27853.499999999964</v>
      </c>
      <c r="D17" s="16">
        <f ca="1">IF($A17="","",SUMIFS('All Amortization Lines'!$T:$T,INDIRECT("'All Amortization Lines'!"&amp;$G$3&amp;":"&amp;$G$3),$A17,'All Amortization Lines'!$J:$J,"&gt;="&amp;$B$3,'All Amortization Lines'!$J:$J,"&lt;="&amp;$A$3,'All Amortization Lines'!$Q:$Q,$A$3))</f>
        <v>0</v>
      </c>
      <c r="E17" s="16">
        <f ca="1">IF($A17="","",-SUMIFS('All Amortization Lines'!$R:$R,INDIRECT("'All Amortization Lines'!"&amp;$G$3&amp;":"&amp;$G$3),$A17,'All Amortization Lines'!$Q:$Q,$A$3))</f>
        <v>-3144.75</v>
      </c>
      <c r="F17" s="16">
        <f t="shared" ca="1" si="3"/>
        <v>24708.749999999964</v>
      </c>
      <c r="I17" s="16">
        <f ca="1">IF($A17="","",SUMIFS('All Amortization Lines'!$T:$T,INDIRECT("'All Amortization Lines'!"&amp;$G$3&amp;":"&amp;$G$3),$A17,'All Amortization Lines'!$Q:$Q,$A$3))</f>
        <v>24708.749999999964</v>
      </c>
      <c r="J17" s="16">
        <f t="shared" ca="1" si="4"/>
        <v>0</v>
      </c>
    </row>
    <row r="18" spans="1:10" x14ac:dyDescent="0.45">
      <c r="A18" t="str">
        <f ca="1"/>
        <v>Lucernex Lease Management Subscription</v>
      </c>
      <c r="B18" s="16">
        <f ca="1">IF($A18="","",SUMIFS('All Amortization Lines'!$N:$N,INDIRECT("'All Amortization Lines'!"&amp;$G$3&amp;":"&amp;$G$3),$A18,'All Amortization Lines'!$Q:$Q,$A$3))</f>
        <v>141436.82999999999</v>
      </c>
      <c r="C18" s="16">
        <f ca="1">IF($A18="","",SUMIFS('All Amortization Lines'!$T:$T,INDIRECT("'All Amortization Lines'!"&amp;$G$3&amp;":"&amp;$G$3),$A18,'All Amortization Lines'!$Q:$Q,$C$3))</f>
        <v>72784.20000000007</v>
      </c>
      <c r="D18" s="16">
        <f ca="1">IF($A18="","",SUMIFS('All Amortization Lines'!$T:$T,INDIRECT("'All Amortization Lines'!"&amp;$G$3&amp;":"&amp;$G$3),$A18,'All Amortization Lines'!$J:$J,"&gt;="&amp;$B$3,'All Amortization Lines'!$J:$J,"&lt;="&amp;$A$3,'All Amortization Lines'!$Q:$Q,$A$3))</f>
        <v>0</v>
      </c>
      <c r="E18" s="16">
        <f ca="1">IF($A18="","",-SUMIFS('All Amortization Lines'!$R:$R,INDIRECT("'All Amortization Lines'!"&amp;$G$3&amp;":"&amp;$G$3),$A18,'All Amortization Lines'!$Q:$Q,$A$3))</f>
        <v>-4516.75</v>
      </c>
      <c r="F18" s="16">
        <f t="shared" ca="1" si="3"/>
        <v>68267.45000000007</v>
      </c>
      <c r="I18" s="16">
        <f ca="1">IF($A18="","",SUMIFS('All Amortization Lines'!$T:$T,INDIRECT("'All Amortization Lines'!"&amp;$G$3&amp;":"&amp;$G$3),$A18,'All Amortization Lines'!$Q:$Q,$A$3))</f>
        <v>68267.45000000007</v>
      </c>
      <c r="J18" s="16">
        <f t="shared" ca="1" si="4"/>
        <v>0</v>
      </c>
    </row>
    <row r="19" spans="1:10" x14ac:dyDescent="0.45">
      <c r="B19" s="16" t="str">
        <f ca="1">IF($A19="","",SUMIFS('All Amortization Lines'!$N:$N,INDIRECT("'All Amortization Lines'!"&amp;$G$3&amp;":"&amp;$G$3),$A19,'All Amortization Lines'!$Q:$Q,$A$3))</f>
        <v/>
      </c>
      <c r="C19" s="16" t="str">
        <f ca="1">IF($A19="","",SUMIFS('All Amortization Lines'!$T:$T,INDIRECT("'All Amortization Lines'!"&amp;$G$3&amp;":"&amp;$G$3),$A19,'All Amortization Lines'!$Q:$Q,$C$3))</f>
        <v/>
      </c>
      <c r="D19" s="16" t="str">
        <f ca="1">IF($A19="","",SUMIFS('All Amortization Lines'!$T:$T,INDIRECT("'All Amortization Lines'!"&amp;$G$3&amp;":"&amp;$G$3),$A19,'All Amortization Lines'!$J:$J,"&gt;="&amp;$B$3,'All Amortization Lines'!$J:$J,"&lt;="&amp;$A$3,'All Amortization Lines'!$Q:$Q,$A$3))</f>
        <v/>
      </c>
      <c r="E19" s="16" t="str">
        <f ca="1">IF($A19="","",-SUMIFS('All Amortization Lines'!$R:$R,INDIRECT("'All Amortization Lines'!"&amp;$G$3&amp;":"&amp;$G$3),$A19,'All Amortization Lines'!$Q:$Q,$A$3))</f>
        <v/>
      </c>
      <c r="F19" s="16" t="str">
        <f t="shared" si="3"/>
        <v/>
      </c>
      <c r="I19" s="16" t="str">
        <f ca="1">IF($A19="","",SUMIFS('All Amortization Lines'!$T:$T,INDIRECT("'All Amortization Lines'!"&amp;$G$3&amp;":"&amp;$G$3),$A19,'All Amortization Lines'!$Q:$Q,$A$3))</f>
        <v/>
      </c>
      <c r="J19" s="16" t="str">
        <f t="shared" si="4"/>
        <v/>
      </c>
    </row>
    <row r="20" spans="1:10" x14ac:dyDescent="0.45">
      <c r="B20" s="16" t="str">
        <f ca="1">IF($A20="","",SUMIFS('All Amortization Lines'!$N:$N,INDIRECT("'All Amortization Lines'!"&amp;$G$3&amp;":"&amp;$G$3),$A20,'All Amortization Lines'!$Q:$Q,$A$3))</f>
        <v/>
      </c>
      <c r="C20" s="16" t="str">
        <f ca="1">IF($A20="","",SUMIFS('All Amortization Lines'!$T:$T,INDIRECT("'All Amortization Lines'!"&amp;$G$3&amp;":"&amp;$G$3),$A20,'All Amortization Lines'!$Q:$Q,$C$3))</f>
        <v/>
      </c>
      <c r="D20" s="16" t="str">
        <f ca="1">IF($A20="","",SUMIFS('All Amortization Lines'!$T:$T,INDIRECT("'All Amortization Lines'!"&amp;$G$3&amp;":"&amp;$G$3),$A20,'All Amortization Lines'!$J:$J,"&gt;="&amp;$B$3,'All Amortization Lines'!$J:$J,"&lt;="&amp;$A$3,'All Amortization Lines'!$Q:$Q,$A$3))</f>
        <v/>
      </c>
      <c r="E20" s="16" t="str">
        <f ca="1">IF($A20="","",-SUMIFS('All Amortization Lines'!$R:$R,INDIRECT("'All Amortization Lines'!"&amp;$G$3&amp;":"&amp;$G$3),$A20,'All Amortization Lines'!$Q:$Q,$A$3))</f>
        <v/>
      </c>
      <c r="F20" s="16" t="str">
        <f t="shared" si="3"/>
        <v/>
      </c>
      <c r="I20" s="16" t="str">
        <f ca="1">IF($A20="","",SUMIFS('All Amortization Lines'!$T:$T,INDIRECT("'All Amortization Lines'!"&amp;$G$3&amp;":"&amp;$G$3),$A20,'All Amortization Lines'!$Q:$Q,$A$3))</f>
        <v/>
      </c>
      <c r="J20" s="16" t="str">
        <f t="shared" si="4"/>
        <v/>
      </c>
    </row>
    <row r="21" spans="1:10" x14ac:dyDescent="0.45">
      <c r="B21" s="16" t="str">
        <f ca="1">IF($A21="","",SUMIFS('All Amortization Lines'!$N:$N,INDIRECT("'All Amortization Lines'!"&amp;$G$3&amp;":"&amp;$G$3),$A21,'All Amortization Lines'!$Q:$Q,$A$3))</f>
        <v/>
      </c>
      <c r="C21" s="16" t="str">
        <f ca="1">IF($A21="","",SUMIFS('All Amortization Lines'!$T:$T,INDIRECT("'All Amortization Lines'!"&amp;$G$3&amp;":"&amp;$G$3),$A21,'All Amortization Lines'!$Q:$Q,$C$3))</f>
        <v/>
      </c>
      <c r="D21" s="16" t="str">
        <f ca="1">IF($A21="","",SUMIFS('All Amortization Lines'!$T:$T,INDIRECT("'All Amortization Lines'!"&amp;$G$3&amp;":"&amp;$G$3),$A21,'All Amortization Lines'!$J:$J,"&gt;="&amp;$B$3,'All Amortization Lines'!$J:$J,"&lt;="&amp;$A$3,'All Amortization Lines'!$Q:$Q,$A$3))</f>
        <v/>
      </c>
      <c r="E21" s="16" t="str">
        <f ca="1">IF($A21="","",-SUMIFS('All Amortization Lines'!$R:$R,INDIRECT("'All Amortization Lines'!"&amp;$G$3&amp;":"&amp;$G$3),$A21,'All Amortization Lines'!$Q:$Q,$A$3))</f>
        <v/>
      </c>
      <c r="F21" s="16" t="str">
        <f t="shared" si="3"/>
        <v/>
      </c>
      <c r="I21" s="16" t="str">
        <f ca="1">IF($A21="","",SUMIFS('All Amortization Lines'!$T:$T,INDIRECT("'All Amortization Lines'!"&amp;$G$3&amp;":"&amp;$G$3),$A21,'All Amortization Lines'!$Q:$Q,$A$3))</f>
        <v/>
      </c>
      <c r="J21" s="16" t="str">
        <f t="shared" si="4"/>
        <v/>
      </c>
    </row>
    <row r="22" spans="1:10" x14ac:dyDescent="0.45">
      <c r="B22" s="16" t="str">
        <f ca="1">IF($A22="","",SUMIFS('All Amortization Lines'!$N:$N,INDIRECT("'All Amortization Lines'!"&amp;$G$3&amp;":"&amp;$G$3),$A22,'All Amortization Lines'!$Q:$Q,$A$3))</f>
        <v/>
      </c>
      <c r="C22" s="16" t="str">
        <f ca="1">IF($A22="","",SUMIFS('All Amortization Lines'!$T:$T,INDIRECT("'All Amortization Lines'!"&amp;$G$3&amp;":"&amp;$G$3),$A22,'All Amortization Lines'!$Q:$Q,$C$3))</f>
        <v/>
      </c>
      <c r="D22" s="16" t="str">
        <f ca="1">IF($A22="","",SUMIFS('All Amortization Lines'!$T:$T,INDIRECT("'All Amortization Lines'!"&amp;$G$3&amp;":"&amp;$G$3),$A22,'All Amortization Lines'!$J:$J,"&gt;="&amp;$B$3,'All Amortization Lines'!$J:$J,"&lt;="&amp;$A$3,'All Amortization Lines'!$Q:$Q,$A$3))</f>
        <v/>
      </c>
      <c r="E22" s="16" t="str">
        <f ca="1">IF($A22="","",-SUMIFS('All Amortization Lines'!$R:$R,INDIRECT("'All Amortization Lines'!"&amp;$G$3&amp;":"&amp;$G$3),$A22,'All Amortization Lines'!$Q:$Q,$A$3))</f>
        <v/>
      </c>
      <c r="F22" s="16" t="str">
        <f t="shared" si="3"/>
        <v/>
      </c>
      <c r="I22" s="16" t="str">
        <f ca="1">IF($A22="","",SUMIFS('All Amortization Lines'!$T:$T,INDIRECT("'All Amortization Lines'!"&amp;$G$3&amp;":"&amp;$G$3),$A22,'All Amortization Lines'!$Q:$Q,$A$3))</f>
        <v/>
      </c>
      <c r="J22" s="16" t="str">
        <f t="shared" si="4"/>
        <v/>
      </c>
    </row>
    <row r="23" spans="1:10" x14ac:dyDescent="0.45">
      <c r="B23" s="16" t="str">
        <f ca="1">IF($A23="","",SUMIFS('All Amortization Lines'!$N:$N,INDIRECT("'All Amortization Lines'!"&amp;$G$3&amp;":"&amp;$G$3),$A23,'All Amortization Lines'!$Q:$Q,$A$3))</f>
        <v/>
      </c>
      <c r="C23" s="16" t="str">
        <f ca="1">IF($A23="","",SUMIFS('All Amortization Lines'!$T:$T,INDIRECT("'All Amortization Lines'!"&amp;$G$3&amp;":"&amp;$G$3),$A23,'All Amortization Lines'!$Q:$Q,$C$3))</f>
        <v/>
      </c>
      <c r="D23" s="16" t="str">
        <f ca="1">IF($A23="","",SUMIFS('All Amortization Lines'!$T:$T,INDIRECT("'All Amortization Lines'!"&amp;$G$3&amp;":"&amp;$G$3),$A23,'All Amortization Lines'!$J:$J,"&gt;="&amp;$B$3,'All Amortization Lines'!$J:$J,"&lt;="&amp;$A$3,'All Amortization Lines'!$Q:$Q,$A$3))</f>
        <v/>
      </c>
      <c r="E23" s="16" t="str">
        <f ca="1">IF($A23="","",-SUMIFS('All Amortization Lines'!$R:$R,INDIRECT("'All Amortization Lines'!"&amp;$G$3&amp;":"&amp;$G$3),$A23,'All Amortization Lines'!$Q:$Q,$A$3))</f>
        <v/>
      </c>
      <c r="F23" s="16" t="str">
        <f t="shared" si="3"/>
        <v/>
      </c>
      <c r="I23" s="16" t="str">
        <f ca="1">IF($A23="","",SUMIFS('All Amortization Lines'!$T:$T,INDIRECT("'All Amortization Lines'!"&amp;$G$3&amp;":"&amp;$G$3),$A23,'All Amortization Lines'!$Q:$Q,$A$3))</f>
        <v/>
      </c>
      <c r="J23" s="16" t="str">
        <f t="shared" si="4"/>
        <v/>
      </c>
    </row>
    <row r="24" spans="1:10" x14ac:dyDescent="0.45">
      <c r="B24" s="16" t="str">
        <f ca="1">IF($A24="","",SUMIFS('All Amortization Lines'!$N:$N,INDIRECT("'All Amortization Lines'!"&amp;$G$3&amp;":"&amp;$G$3),$A24,'All Amortization Lines'!$Q:$Q,$A$3))</f>
        <v/>
      </c>
      <c r="C24" s="16" t="str">
        <f ca="1">IF($A24="","",SUMIFS('All Amortization Lines'!$T:$T,INDIRECT("'All Amortization Lines'!"&amp;$G$3&amp;":"&amp;$G$3),$A24,'All Amortization Lines'!$Q:$Q,$C$3))</f>
        <v/>
      </c>
      <c r="D24" s="16" t="str">
        <f ca="1">IF($A24="","",SUMIFS('All Amortization Lines'!$T:$T,INDIRECT("'All Amortization Lines'!"&amp;$G$3&amp;":"&amp;$G$3),$A24,'All Amortization Lines'!$J:$J,"&gt;="&amp;$B$3,'All Amortization Lines'!$J:$J,"&lt;="&amp;$A$3,'All Amortization Lines'!$Q:$Q,$A$3))</f>
        <v/>
      </c>
      <c r="E24" s="16" t="str">
        <f ca="1">IF($A24="","",-SUMIFS('All Amortization Lines'!$R:$R,INDIRECT("'All Amortization Lines'!"&amp;$G$3&amp;":"&amp;$G$3),$A24,'All Amortization Lines'!$Q:$Q,$A$3))</f>
        <v/>
      </c>
      <c r="F24" s="16" t="str">
        <f t="shared" si="3"/>
        <v/>
      </c>
      <c r="I24" s="16" t="str">
        <f ca="1">IF($A24="","",SUMIFS('All Amortization Lines'!$T:$T,INDIRECT("'All Amortization Lines'!"&amp;$G$3&amp;":"&amp;$G$3),$A24,'All Amortization Lines'!$Q:$Q,$A$3))</f>
        <v/>
      </c>
      <c r="J24" s="16" t="str">
        <f t="shared" si="4"/>
        <v/>
      </c>
    </row>
    <row r="25" spans="1:10" x14ac:dyDescent="0.45">
      <c r="B25" s="16" t="str">
        <f ca="1">IF($A25="","",SUMIFS('All Amortization Lines'!$N:$N,INDIRECT("'All Amortization Lines'!"&amp;$G$3&amp;":"&amp;$G$3),$A25,'All Amortization Lines'!$Q:$Q,$A$3))</f>
        <v/>
      </c>
      <c r="C25" s="16" t="str">
        <f ca="1">IF($A25="","",SUMIFS('All Amortization Lines'!$T:$T,INDIRECT("'All Amortization Lines'!"&amp;$G$3&amp;":"&amp;$G$3),$A25,'All Amortization Lines'!$Q:$Q,$C$3))</f>
        <v/>
      </c>
      <c r="D25" s="16" t="str">
        <f ca="1">IF($A25="","",SUMIFS('All Amortization Lines'!$T:$T,INDIRECT("'All Amortization Lines'!"&amp;$G$3&amp;":"&amp;$G$3),$A25,'All Amortization Lines'!$J:$J,"&gt;="&amp;$B$3,'All Amortization Lines'!$J:$J,"&lt;="&amp;$A$3,'All Amortization Lines'!$Q:$Q,$A$3))</f>
        <v/>
      </c>
      <c r="E25" s="16" t="str">
        <f ca="1">IF($A25="","",-SUMIFS('All Amortization Lines'!$R:$R,INDIRECT("'All Amortization Lines'!"&amp;$G$3&amp;":"&amp;$G$3),$A25,'All Amortization Lines'!$Q:$Q,$A$3))</f>
        <v/>
      </c>
      <c r="F25" s="16" t="str">
        <f t="shared" si="3"/>
        <v/>
      </c>
      <c r="I25" s="16" t="str">
        <f ca="1">IF($A25="","",SUMIFS('All Amortization Lines'!$T:$T,INDIRECT("'All Amortization Lines'!"&amp;$G$3&amp;":"&amp;$G$3),$A25,'All Amortization Lines'!$Q:$Q,$A$3))</f>
        <v/>
      </c>
      <c r="J25" s="16" t="str">
        <f t="shared" si="4"/>
        <v/>
      </c>
    </row>
    <row r="26" spans="1:10" x14ac:dyDescent="0.45">
      <c r="B26" s="16" t="str">
        <f ca="1">IF($A26="","",SUMIFS('All Amortization Lines'!$N:$N,INDIRECT("'All Amortization Lines'!"&amp;$G$3&amp;":"&amp;$G$3),$A26,'All Amortization Lines'!$Q:$Q,$A$3))</f>
        <v/>
      </c>
      <c r="C26" s="16" t="str">
        <f ca="1">IF($A26="","",SUMIFS('All Amortization Lines'!$T:$T,INDIRECT("'All Amortization Lines'!"&amp;$G$3&amp;":"&amp;$G$3),$A26,'All Amortization Lines'!$Q:$Q,$C$3))</f>
        <v/>
      </c>
      <c r="D26" s="16" t="str">
        <f ca="1">IF($A26="","",SUMIFS('All Amortization Lines'!$T:$T,INDIRECT("'All Amortization Lines'!"&amp;$G$3&amp;":"&amp;$G$3),$A26,'All Amortization Lines'!$J:$J,"&gt;="&amp;$B$3,'All Amortization Lines'!$J:$J,"&lt;="&amp;$A$3,'All Amortization Lines'!$Q:$Q,$A$3))</f>
        <v/>
      </c>
      <c r="E26" s="16" t="str">
        <f ca="1">IF($A26="","",-SUMIFS('All Amortization Lines'!$R:$R,INDIRECT("'All Amortization Lines'!"&amp;$G$3&amp;":"&amp;$G$3),$A26,'All Amortization Lines'!$Q:$Q,$A$3))</f>
        <v/>
      </c>
      <c r="F26" s="16" t="str">
        <f t="shared" si="3"/>
        <v/>
      </c>
      <c r="I26" s="16" t="str">
        <f ca="1">IF($A26="","",SUMIFS('All Amortization Lines'!$T:$T,INDIRECT("'All Amortization Lines'!"&amp;$G$3&amp;":"&amp;$G$3),$A26,'All Amortization Lines'!$Q:$Q,$A$3))</f>
        <v/>
      </c>
      <c r="J26" s="16" t="str">
        <f t="shared" si="4"/>
        <v/>
      </c>
    </row>
    <row r="27" spans="1:10" x14ac:dyDescent="0.45">
      <c r="B27" s="16" t="str">
        <f ca="1">IF($A27="","",SUMIFS('All Amortization Lines'!$N:$N,INDIRECT("'All Amortization Lines'!"&amp;$G$3&amp;":"&amp;$G$3),$A27,'All Amortization Lines'!$Q:$Q,$A$3))</f>
        <v/>
      </c>
      <c r="C27" s="16" t="str">
        <f ca="1">IF($A27="","",SUMIFS('All Amortization Lines'!$T:$T,INDIRECT("'All Amortization Lines'!"&amp;$G$3&amp;":"&amp;$G$3),$A27,'All Amortization Lines'!$Q:$Q,$C$3))</f>
        <v/>
      </c>
      <c r="D27" s="16" t="str">
        <f ca="1">IF($A27="","",SUMIFS('All Amortization Lines'!$T:$T,INDIRECT("'All Amortization Lines'!"&amp;$G$3&amp;":"&amp;$G$3),$A27,'All Amortization Lines'!$J:$J,"&gt;="&amp;$B$3,'All Amortization Lines'!$J:$J,"&lt;="&amp;$A$3,'All Amortization Lines'!$Q:$Q,$A$3))</f>
        <v/>
      </c>
      <c r="E27" s="16" t="str">
        <f ca="1">IF($A27="","",-SUMIFS('All Amortization Lines'!$R:$R,INDIRECT("'All Amortization Lines'!"&amp;$G$3&amp;":"&amp;$G$3),$A27,'All Amortization Lines'!$Q:$Q,$A$3))</f>
        <v/>
      </c>
      <c r="F27" s="16" t="str">
        <f t="shared" si="3"/>
        <v/>
      </c>
      <c r="I27" s="16" t="str">
        <f ca="1">IF($A27="","",SUMIFS('All Amortization Lines'!$T:$T,INDIRECT("'All Amortization Lines'!"&amp;$G$3&amp;":"&amp;$G$3),$A27,'All Amortization Lines'!$Q:$Q,$A$3))</f>
        <v/>
      </c>
      <c r="J27" s="16" t="str">
        <f t="shared" si="4"/>
        <v/>
      </c>
    </row>
    <row r="28" spans="1:10" x14ac:dyDescent="0.45">
      <c r="B28" s="16" t="str">
        <f ca="1">IF($A28="","",SUMIFS('All Amortization Lines'!$N:$N,INDIRECT("'All Amortization Lines'!"&amp;$G$3&amp;":"&amp;$G$3),$A28,'All Amortization Lines'!$Q:$Q,$A$3))</f>
        <v/>
      </c>
      <c r="C28" s="16" t="str">
        <f ca="1">IF($A28="","",SUMIFS('All Amortization Lines'!$T:$T,INDIRECT("'All Amortization Lines'!"&amp;$G$3&amp;":"&amp;$G$3),$A28,'All Amortization Lines'!$Q:$Q,$C$3))</f>
        <v/>
      </c>
      <c r="D28" s="16" t="str">
        <f ca="1">IF($A28="","",SUMIFS('All Amortization Lines'!$T:$T,INDIRECT("'All Amortization Lines'!"&amp;$G$3&amp;":"&amp;$G$3),$A28,'All Amortization Lines'!$J:$J,"&gt;="&amp;$B$3,'All Amortization Lines'!$J:$J,"&lt;="&amp;$A$3,'All Amortization Lines'!$Q:$Q,$A$3))</f>
        <v/>
      </c>
      <c r="E28" s="16" t="str">
        <f ca="1">IF($A28="","",-SUMIFS('All Amortization Lines'!$R:$R,INDIRECT("'All Amortization Lines'!"&amp;$G$3&amp;":"&amp;$G$3),$A28,'All Amortization Lines'!$Q:$Q,$A$3))</f>
        <v/>
      </c>
      <c r="F28" s="16" t="str">
        <f t="shared" si="3"/>
        <v/>
      </c>
      <c r="I28" s="16" t="str">
        <f ca="1">IF($A28="","",SUMIFS('All Amortization Lines'!$T:$T,INDIRECT("'All Amortization Lines'!"&amp;$G$3&amp;":"&amp;$G$3),$A28,'All Amortization Lines'!$Q:$Q,$A$3))</f>
        <v/>
      </c>
      <c r="J28" s="16" t="str">
        <f t="shared" si="4"/>
        <v/>
      </c>
    </row>
    <row r="29" spans="1:10" x14ac:dyDescent="0.45">
      <c r="B29" s="16" t="str">
        <f ca="1">IF($A29="","",SUMIFS('All Amortization Lines'!$N:$N,INDIRECT("'All Amortization Lines'!"&amp;$G$3&amp;":"&amp;$G$3),$A29,'All Amortization Lines'!$Q:$Q,$A$3))</f>
        <v/>
      </c>
      <c r="C29" s="16" t="str">
        <f ca="1">IF($A29="","",SUMIFS('All Amortization Lines'!$T:$T,INDIRECT("'All Amortization Lines'!"&amp;$G$3&amp;":"&amp;$G$3),$A29,'All Amortization Lines'!$Q:$Q,$C$3))</f>
        <v/>
      </c>
      <c r="D29" s="16" t="str">
        <f ca="1">IF($A29="","",SUMIFS('All Amortization Lines'!$T:$T,INDIRECT("'All Amortization Lines'!"&amp;$G$3&amp;":"&amp;$G$3),$A29,'All Amortization Lines'!$J:$J,"&gt;="&amp;$B$3,'All Amortization Lines'!$J:$J,"&lt;="&amp;$A$3,'All Amortization Lines'!$Q:$Q,$A$3))</f>
        <v/>
      </c>
      <c r="E29" s="16" t="str">
        <f ca="1">IF($A29="","",-SUMIFS('All Amortization Lines'!$R:$R,INDIRECT("'All Amortization Lines'!"&amp;$G$3&amp;":"&amp;$G$3),$A29,'All Amortization Lines'!$Q:$Q,$A$3))</f>
        <v/>
      </c>
      <c r="F29" s="16" t="str">
        <f t="shared" si="3"/>
        <v/>
      </c>
      <c r="I29" s="16" t="str">
        <f ca="1">IF($A29="","",SUMIFS('All Amortization Lines'!$T:$T,INDIRECT("'All Amortization Lines'!"&amp;$G$3&amp;":"&amp;$G$3),$A29,'All Amortization Lines'!$Q:$Q,$A$3))</f>
        <v/>
      </c>
      <c r="J29" s="16" t="str">
        <f t="shared" si="4"/>
        <v/>
      </c>
    </row>
    <row r="30" spans="1:10" x14ac:dyDescent="0.45">
      <c r="B30" s="16" t="str">
        <f ca="1">IF($A30="","",SUMIFS('All Amortization Lines'!$N:$N,INDIRECT("'All Amortization Lines'!"&amp;$G$3&amp;":"&amp;$G$3),$A30,'All Amortization Lines'!$Q:$Q,$A$3))</f>
        <v/>
      </c>
      <c r="C30" s="16" t="str">
        <f ca="1">IF($A30="","",SUMIFS('All Amortization Lines'!$T:$T,INDIRECT("'All Amortization Lines'!"&amp;$G$3&amp;":"&amp;$G$3),$A30,'All Amortization Lines'!$Q:$Q,$C$3))</f>
        <v/>
      </c>
      <c r="D30" s="16" t="str">
        <f ca="1">IF($A30="","",SUMIFS('All Amortization Lines'!$T:$T,INDIRECT("'All Amortization Lines'!"&amp;$G$3&amp;":"&amp;$G$3),$A30,'All Amortization Lines'!$J:$J,"&gt;="&amp;$B$3,'All Amortization Lines'!$J:$J,"&lt;="&amp;$A$3,'All Amortization Lines'!$Q:$Q,$A$3))</f>
        <v/>
      </c>
      <c r="E30" s="16" t="str">
        <f ca="1">IF($A30="","",-SUMIFS('All Amortization Lines'!$R:$R,INDIRECT("'All Amortization Lines'!"&amp;$G$3&amp;":"&amp;$G$3),$A30,'All Amortization Lines'!$Q:$Q,$A$3))</f>
        <v/>
      </c>
      <c r="F30" s="16" t="str">
        <f t="shared" si="3"/>
        <v/>
      </c>
      <c r="I30" s="16" t="str">
        <f ca="1">IF($A30="","",SUMIFS('All Amortization Lines'!$T:$T,INDIRECT("'All Amortization Lines'!"&amp;$G$3&amp;":"&amp;$G$3),$A30,'All Amortization Lines'!$Q:$Q,$A$3))</f>
        <v/>
      </c>
      <c r="J30" s="16" t="str">
        <f t="shared" si="4"/>
        <v/>
      </c>
    </row>
    <row r="31" spans="1:10" x14ac:dyDescent="0.45">
      <c r="B31" s="16" t="str">
        <f ca="1">IF($A31="","",SUMIFS('All Amortization Lines'!$N:$N,INDIRECT("'All Amortization Lines'!"&amp;$G$3&amp;":"&amp;$G$3),$A31,'All Amortization Lines'!$Q:$Q,$A$3))</f>
        <v/>
      </c>
      <c r="C31" s="16" t="str">
        <f ca="1">IF($A31="","",SUMIFS('All Amortization Lines'!$T:$T,INDIRECT("'All Amortization Lines'!"&amp;$G$3&amp;":"&amp;$G$3),$A31,'All Amortization Lines'!$Q:$Q,$C$3))</f>
        <v/>
      </c>
      <c r="D31" s="16" t="str">
        <f ca="1">IF($A31="","",SUMIFS('All Amortization Lines'!$T:$T,INDIRECT("'All Amortization Lines'!"&amp;$G$3&amp;":"&amp;$G$3),$A31,'All Amortization Lines'!$J:$J,"&gt;="&amp;$B$3,'All Amortization Lines'!$J:$J,"&lt;="&amp;$A$3,'All Amortization Lines'!$Q:$Q,$A$3))</f>
        <v/>
      </c>
      <c r="E31" s="16" t="str">
        <f ca="1">IF($A31="","",-SUMIFS('All Amortization Lines'!$R:$R,INDIRECT("'All Amortization Lines'!"&amp;$G$3&amp;":"&amp;$G$3),$A31,'All Amortization Lines'!$Q:$Q,$A$3))</f>
        <v/>
      </c>
      <c r="F31" s="16" t="str">
        <f t="shared" si="3"/>
        <v/>
      </c>
      <c r="I31" s="16" t="str">
        <f ca="1">IF($A31="","",SUMIFS('All Amortization Lines'!$T:$T,INDIRECT("'All Amortization Lines'!"&amp;$G$3&amp;":"&amp;$G$3),$A31,'All Amortization Lines'!$Q:$Q,$A$3))</f>
        <v/>
      </c>
      <c r="J31" s="16" t="str">
        <f t="shared" si="4"/>
        <v/>
      </c>
    </row>
    <row r="32" spans="1:10" x14ac:dyDescent="0.45">
      <c r="B32" s="16" t="str">
        <f ca="1">IF($A32="","",SUMIFS('All Amortization Lines'!$N:$N,INDIRECT("'All Amortization Lines'!"&amp;$G$3&amp;":"&amp;$G$3),$A32,'All Amortization Lines'!$Q:$Q,$A$3))</f>
        <v/>
      </c>
      <c r="C32" s="16" t="str">
        <f ca="1">IF($A32="","",SUMIFS('All Amortization Lines'!$T:$T,INDIRECT("'All Amortization Lines'!"&amp;$G$3&amp;":"&amp;$G$3),$A32,'All Amortization Lines'!$Q:$Q,$C$3))</f>
        <v/>
      </c>
      <c r="D32" s="16" t="str">
        <f ca="1">IF($A32="","",SUMIFS('All Amortization Lines'!$T:$T,INDIRECT("'All Amortization Lines'!"&amp;$G$3&amp;":"&amp;$G$3),$A32,'All Amortization Lines'!$J:$J,"&gt;="&amp;$B$3,'All Amortization Lines'!$J:$J,"&lt;="&amp;$A$3,'All Amortization Lines'!$Q:$Q,$A$3))</f>
        <v/>
      </c>
      <c r="E32" s="16" t="str">
        <f ca="1">IF($A32="","",-SUMIFS('All Amortization Lines'!$R:$R,INDIRECT("'All Amortization Lines'!"&amp;$G$3&amp;":"&amp;$G$3),$A32,'All Amortization Lines'!$Q:$Q,$A$3))</f>
        <v/>
      </c>
      <c r="F32" s="16" t="str">
        <f t="shared" si="3"/>
        <v/>
      </c>
      <c r="I32" s="16" t="str">
        <f ca="1">IF($A32="","",SUMIFS('All Amortization Lines'!$T:$T,INDIRECT("'All Amortization Lines'!"&amp;$G$3&amp;":"&amp;$G$3),$A32,'All Amortization Lines'!$Q:$Q,$A$3))</f>
        <v/>
      </c>
      <c r="J32" s="16" t="str">
        <f t="shared" si="4"/>
        <v/>
      </c>
    </row>
    <row r="33" spans="2:10" x14ac:dyDescent="0.45">
      <c r="B33" s="16" t="str">
        <f ca="1">IF($A33="","",SUMIFS('All Amortization Lines'!$N:$N,INDIRECT("'All Amortization Lines'!"&amp;$G$3&amp;":"&amp;$G$3),$A33,'All Amortization Lines'!$Q:$Q,$A$3))</f>
        <v/>
      </c>
      <c r="C33" s="16" t="str">
        <f ca="1">IF($A33="","",SUMIFS('All Amortization Lines'!$T:$T,INDIRECT("'All Amortization Lines'!"&amp;$G$3&amp;":"&amp;$G$3),$A33,'All Amortization Lines'!$Q:$Q,$C$3))</f>
        <v/>
      </c>
      <c r="D33" s="16" t="str">
        <f ca="1">IF($A33="","",SUMIFS('All Amortization Lines'!$T:$T,INDIRECT("'All Amortization Lines'!"&amp;$G$3&amp;":"&amp;$G$3),$A33,'All Amortization Lines'!$J:$J,"&gt;="&amp;$B$3,'All Amortization Lines'!$J:$J,"&lt;="&amp;$A$3,'All Amortization Lines'!$Q:$Q,$A$3))</f>
        <v/>
      </c>
      <c r="E33" s="16" t="str">
        <f ca="1">IF($A33="","",-SUMIFS('All Amortization Lines'!$R:$R,INDIRECT("'All Amortization Lines'!"&amp;$G$3&amp;":"&amp;$G$3),$A33,'All Amortization Lines'!$Q:$Q,$A$3))</f>
        <v/>
      </c>
      <c r="F33" s="16" t="str">
        <f t="shared" si="3"/>
        <v/>
      </c>
      <c r="I33" s="16" t="str">
        <f ca="1">IF($A33="","",SUMIFS('All Amortization Lines'!$T:$T,INDIRECT("'All Amortization Lines'!"&amp;$G$3&amp;":"&amp;$G$3),$A33,'All Amortization Lines'!$Q:$Q,$A$3))</f>
        <v/>
      </c>
      <c r="J33" s="16" t="str">
        <f t="shared" si="4"/>
        <v/>
      </c>
    </row>
    <row r="34" spans="2:10" x14ac:dyDescent="0.45">
      <c r="B34" s="16" t="str">
        <f ca="1">IF($A34="","",SUMIFS('All Amortization Lines'!$N:$N,INDIRECT("'All Amortization Lines'!"&amp;$G$3&amp;":"&amp;$G$3),$A34,'All Amortization Lines'!$Q:$Q,$A$3))</f>
        <v/>
      </c>
      <c r="C34" s="16" t="str">
        <f ca="1">IF($A34="","",SUMIFS('All Amortization Lines'!$T:$T,INDIRECT("'All Amortization Lines'!"&amp;$G$3&amp;":"&amp;$G$3),$A34,'All Amortization Lines'!$Q:$Q,$C$3))</f>
        <v/>
      </c>
      <c r="D34" s="16" t="str">
        <f ca="1">IF($A34="","",SUMIFS('All Amortization Lines'!$T:$T,INDIRECT("'All Amortization Lines'!"&amp;$G$3&amp;":"&amp;$G$3),$A34,'All Amortization Lines'!$J:$J,"&gt;="&amp;$B$3,'All Amortization Lines'!$J:$J,"&lt;="&amp;$A$3,'All Amortization Lines'!$Q:$Q,$A$3))</f>
        <v/>
      </c>
      <c r="E34" s="16" t="str">
        <f ca="1">IF($A34="","",-SUMIFS('All Amortization Lines'!$R:$R,INDIRECT("'All Amortization Lines'!"&amp;$G$3&amp;":"&amp;$G$3),$A34,'All Amortization Lines'!$Q:$Q,$A$3))</f>
        <v/>
      </c>
      <c r="F34" s="16" t="str">
        <f t="shared" si="3"/>
        <v/>
      </c>
      <c r="I34" s="16" t="str">
        <f ca="1">IF($A34="","",SUMIFS('All Amortization Lines'!$T:$T,INDIRECT("'All Amortization Lines'!"&amp;$G$3&amp;":"&amp;$G$3),$A34,'All Amortization Lines'!$Q:$Q,$A$3))</f>
        <v/>
      </c>
      <c r="J34" s="16" t="str">
        <f t="shared" si="4"/>
        <v/>
      </c>
    </row>
    <row r="35" spans="2:10" x14ac:dyDescent="0.45">
      <c r="B35" s="16" t="str">
        <f ca="1">IF($A35="","",SUMIFS('All Amortization Lines'!$N:$N,INDIRECT("'All Amortization Lines'!"&amp;$G$3&amp;":"&amp;$G$3),$A35,'All Amortization Lines'!$Q:$Q,$A$3))</f>
        <v/>
      </c>
      <c r="C35" s="16" t="str">
        <f ca="1">IF($A35="","",SUMIFS('All Amortization Lines'!$T:$T,INDIRECT("'All Amortization Lines'!"&amp;$G$3&amp;":"&amp;$G$3),$A35,'All Amortization Lines'!$Q:$Q,$C$3))</f>
        <v/>
      </c>
      <c r="D35" s="16" t="str">
        <f ca="1">IF($A35="","",SUMIFS('All Amortization Lines'!$T:$T,INDIRECT("'All Amortization Lines'!"&amp;$G$3&amp;":"&amp;$G$3),$A35,'All Amortization Lines'!$J:$J,"&gt;="&amp;$B$3,'All Amortization Lines'!$J:$J,"&lt;="&amp;$A$3,'All Amortization Lines'!$Q:$Q,$A$3))</f>
        <v/>
      </c>
      <c r="E35" s="16" t="str">
        <f ca="1">IF($A35="","",-SUMIFS('All Amortization Lines'!$R:$R,INDIRECT("'All Amortization Lines'!"&amp;$G$3&amp;":"&amp;$G$3),$A35,'All Amortization Lines'!$Q:$Q,$A$3))</f>
        <v/>
      </c>
      <c r="F35" s="16" t="str">
        <f t="shared" si="3"/>
        <v/>
      </c>
      <c r="I35" s="16" t="str">
        <f ca="1">IF($A35="","",SUMIFS('All Amortization Lines'!$T:$T,INDIRECT("'All Amortization Lines'!"&amp;$G$3&amp;":"&amp;$G$3),$A35,'All Amortization Lines'!$Q:$Q,$A$3))</f>
        <v/>
      </c>
      <c r="J35" s="16" t="str">
        <f t="shared" si="4"/>
        <v/>
      </c>
    </row>
    <row r="36" spans="2:10" x14ac:dyDescent="0.45">
      <c r="B36" s="16" t="str">
        <f ca="1">IF($A36="","",SUMIFS('All Amortization Lines'!$N:$N,INDIRECT("'All Amortization Lines'!"&amp;$G$3&amp;":"&amp;$G$3),$A36,'All Amortization Lines'!$Q:$Q,$A$3))</f>
        <v/>
      </c>
      <c r="C36" s="16" t="str">
        <f ca="1">IF($A36="","",SUMIFS('All Amortization Lines'!$T:$T,INDIRECT("'All Amortization Lines'!"&amp;$G$3&amp;":"&amp;$G$3),$A36,'All Amortization Lines'!$Q:$Q,$C$3))</f>
        <v/>
      </c>
      <c r="D36" s="16" t="str">
        <f ca="1">IF($A36="","",SUMIFS('All Amortization Lines'!$T:$T,INDIRECT("'All Amortization Lines'!"&amp;$G$3&amp;":"&amp;$G$3),$A36,'All Amortization Lines'!$J:$J,"&gt;="&amp;$B$3,'All Amortization Lines'!$J:$J,"&lt;="&amp;$A$3,'All Amortization Lines'!$Q:$Q,$A$3))</f>
        <v/>
      </c>
      <c r="E36" s="16" t="str">
        <f ca="1">IF($A36="","",-SUMIFS('All Amortization Lines'!$R:$R,INDIRECT("'All Amortization Lines'!"&amp;$G$3&amp;":"&amp;$G$3),$A36,'All Amortization Lines'!$Q:$Q,$A$3))</f>
        <v/>
      </c>
      <c r="F36" s="16" t="str">
        <f t="shared" si="3"/>
        <v/>
      </c>
      <c r="I36" s="16" t="str">
        <f ca="1">IF($A36="","",SUMIFS('All Amortization Lines'!$T:$T,INDIRECT("'All Amortization Lines'!"&amp;$G$3&amp;":"&amp;$G$3),$A36,'All Amortization Lines'!$Q:$Q,$A$3))</f>
        <v/>
      </c>
      <c r="J36" s="16" t="str">
        <f t="shared" si="4"/>
        <v/>
      </c>
    </row>
    <row r="37" spans="2:10" x14ac:dyDescent="0.45">
      <c r="B37" s="16" t="str">
        <f ca="1">IF($A37="","",SUMIFS('All Amortization Lines'!$N:$N,INDIRECT("'All Amortization Lines'!"&amp;$G$3&amp;":"&amp;$G$3),$A37,'All Amortization Lines'!$Q:$Q,$A$3))</f>
        <v/>
      </c>
      <c r="C37" s="16" t="str">
        <f ca="1">IF($A37="","",SUMIFS('All Amortization Lines'!$T:$T,INDIRECT("'All Amortization Lines'!"&amp;$G$3&amp;":"&amp;$G$3),$A37,'All Amortization Lines'!$Q:$Q,$C$3))</f>
        <v/>
      </c>
      <c r="D37" s="16" t="str">
        <f ca="1">IF($A37="","",SUMIFS('All Amortization Lines'!$T:$T,INDIRECT("'All Amortization Lines'!"&amp;$G$3&amp;":"&amp;$G$3),$A37,'All Amortization Lines'!$J:$J,"&gt;="&amp;$B$3,'All Amortization Lines'!$J:$J,"&lt;="&amp;$A$3,'All Amortization Lines'!$Q:$Q,$A$3))</f>
        <v/>
      </c>
      <c r="E37" s="16" t="str">
        <f ca="1">IF($A37="","",-SUMIFS('All Amortization Lines'!$R:$R,INDIRECT("'All Amortization Lines'!"&amp;$G$3&amp;":"&amp;$G$3),$A37,'All Amortization Lines'!$Q:$Q,$A$3))</f>
        <v/>
      </c>
      <c r="F37" s="16" t="str">
        <f t="shared" si="3"/>
        <v/>
      </c>
      <c r="I37" s="16" t="str">
        <f ca="1">IF($A37="","",SUMIFS('All Amortization Lines'!$T:$T,INDIRECT("'All Amortization Lines'!"&amp;$G$3&amp;":"&amp;$G$3),$A37,'All Amortization Lines'!$Q:$Q,$A$3))</f>
        <v/>
      </c>
      <c r="J37" s="16" t="str">
        <f t="shared" si="4"/>
        <v/>
      </c>
    </row>
    <row r="38" spans="2:10" x14ac:dyDescent="0.45">
      <c r="B38" s="16" t="str">
        <f ca="1">IF($A38="","",SUMIFS('All Amortization Lines'!$N:$N,INDIRECT("'All Amortization Lines'!"&amp;$G$3&amp;":"&amp;$G$3),$A38,'All Amortization Lines'!$Q:$Q,$A$3))</f>
        <v/>
      </c>
      <c r="C38" s="16" t="str">
        <f ca="1">IF($A38="","",SUMIFS('All Amortization Lines'!$T:$T,INDIRECT("'All Amortization Lines'!"&amp;$G$3&amp;":"&amp;$G$3),$A38,'All Amortization Lines'!$Q:$Q,$C$3))</f>
        <v/>
      </c>
      <c r="D38" s="16" t="str">
        <f ca="1">IF($A38="","",SUMIFS('All Amortization Lines'!$T:$T,INDIRECT("'All Amortization Lines'!"&amp;$G$3&amp;":"&amp;$G$3),$A38,'All Amortization Lines'!$J:$J,"&gt;="&amp;$B$3,'All Amortization Lines'!$J:$J,"&lt;="&amp;$A$3,'All Amortization Lines'!$Q:$Q,$A$3))</f>
        <v/>
      </c>
      <c r="E38" s="16" t="str">
        <f ca="1">IF($A38="","",-SUMIFS('All Amortization Lines'!$R:$R,INDIRECT("'All Amortization Lines'!"&amp;$G$3&amp;":"&amp;$G$3),$A38,'All Amortization Lines'!$Q:$Q,$A$3))</f>
        <v/>
      </c>
      <c r="F38" s="16" t="str">
        <f t="shared" si="3"/>
        <v/>
      </c>
      <c r="I38" s="16" t="str">
        <f ca="1">IF($A38="","",SUMIFS('All Amortization Lines'!$T:$T,INDIRECT("'All Amortization Lines'!"&amp;$G$3&amp;":"&amp;$G$3),$A38,'All Amortization Lines'!$Q:$Q,$A$3))</f>
        <v/>
      </c>
      <c r="J38" s="16" t="str">
        <f t="shared" si="4"/>
        <v/>
      </c>
    </row>
    <row r="39" spans="2:10" x14ac:dyDescent="0.45">
      <c r="B39" s="16" t="str">
        <f ca="1">IF($A39="","",SUMIFS('All Amortization Lines'!$N:$N,INDIRECT("'All Amortization Lines'!"&amp;$G$3&amp;":"&amp;$G$3),$A39,'All Amortization Lines'!$Q:$Q,$A$3))</f>
        <v/>
      </c>
      <c r="C39" s="16" t="str">
        <f ca="1">IF($A39="","",SUMIFS('All Amortization Lines'!$T:$T,INDIRECT("'All Amortization Lines'!"&amp;$G$3&amp;":"&amp;$G$3),$A39,'All Amortization Lines'!$Q:$Q,$C$3))</f>
        <v/>
      </c>
      <c r="D39" s="16" t="str">
        <f ca="1">IF($A39="","",SUMIFS('All Amortization Lines'!$T:$T,INDIRECT("'All Amortization Lines'!"&amp;$G$3&amp;":"&amp;$G$3),$A39,'All Amortization Lines'!$J:$J,"&gt;="&amp;$B$3,'All Amortization Lines'!$J:$J,"&lt;="&amp;$A$3,'All Amortization Lines'!$Q:$Q,$A$3))</f>
        <v/>
      </c>
      <c r="E39" s="16" t="str">
        <f ca="1">IF($A39="","",-SUMIFS('All Amortization Lines'!$R:$R,INDIRECT("'All Amortization Lines'!"&amp;$G$3&amp;":"&amp;$G$3),$A39,'All Amortization Lines'!$Q:$Q,$A$3))</f>
        <v/>
      </c>
      <c r="F39" s="16" t="str">
        <f t="shared" si="3"/>
        <v/>
      </c>
      <c r="I39" s="16" t="str">
        <f ca="1">IF($A39="","",SUMIFS('All Amortization Lines'!$T:$T,INDIRECT("'All Amortization Lines'!"&amp;$G$3&amp;":"&amp;$G$3),$A39,'All Amortization Lines'!$Q:$Q,$A$3))</f>
        <v/>
      </c>
      <c r="J39" s="16" t="str">
        <f t="shared" si="4"/>
        <v/>
      </c>
    </row>
    <row r="40" spans="2:10" x14ac:dyDescent="0.45">
      <c r="B40" s="16" t="str">
        <f ca="1">IF($A40="","",SUMIFS('All Amortization Lines'!$N:$N,INDIRECT("'All Amortization Lines'!"&amp;$G$3&amp;":"&amp;$G$3),$A40,'All Amortization Lines'!$Q:$Q,$A$3))</f>
        <v/>
      </c>
      <c r="C40" s="16" t="str">
        <f ca="1">IF($A40="","",SUMIFS('All Amortization Lines'!$T:$T,INDIRECT("'All Amortization Lines'!"&amp;$G$3&amp;":"&amp;$G$3),$A40,'All Amortization Lines'!$Q:$Q,$C$3))</f>
        <v/>
      </c>
      <c r="D40" s="16" t="str">
        <f ca="1">IF($A40="","",SUMIFS('All Amortization Lines'!$T:$T,INDIRECT("'All Amortization Lines'!"&amp;$G$3&amp;":"&amp;$G$3),$A40,'All Amortization Lines'!$J:$J,"&gt;="&amp;$B$3,'All Amortization Lines'!$J:$J,"&lt;="&amp;$A$3,'All Amortization Lines'!$Q:$Q,$A$3))</f>
        <v/>
      </c>
      <c r="E40" s="16" t="str">
        <f ca="1">IF($A40="","",-SUMIFS('All Amortization Lines'!$R:$R,INDIRECT("'All Amortization Lines'!"&amp;$G$3&amp;":"&amp;$G$3),$A40,'All Amortization Lines'!$Q:$Q,$A$3))</f>
        <v/>
      </c>
      <c r="F40" s="16" t="str">
        <f t="shared" si="3"/>
        <v/>
      </c>
      <c r="I40" s="16" t="str">
        <f ca="1">IF($A40="","",SUMIFS('All Amortization Lines'!$T:$T,INDIRECT("'All Amortization Lines'!"&amp;$G$3&amp;":"&amp;$G$3),$A40,'All Amortization Lines'!$Q:$Q,$A$3))</f>
        <v/>
      </c>
      <c r="J40" s="16" t="str">
        <f t="shared" si="4"/>
        <v/>
      </c>
    </row>
    <row r="41" spans="2:10" x14ac:dyDescent="0.45">
      <c r="B41" s="16" t="str">
        <f ca="1">IF($A41="","",SUMIFS('All Amortization Lines'!$N:$N,INDIRECT("'All Amortization Lines'!"&amp;$G$3&amp;":"&amp;$G$3),$A41,'All Amortization Lines'!$Q:$Q,$A$3))</f>
        <v/>
      </c>
      <c r="C41" s="16" t="str">
        <f ca="1">IF($A41="","",SUMIFS('All Amortization Lines'!$T:$T,INDIRECT("'All Amortization Lines'!"&amp;$G$3&amp;":"&amp;$G$3),$A41,'All Amortization Lines'!$Q:$Q,$C$3))</f>
        <v/>
      </c>
      <c r="D41" s="16" t="str">
        <f ca="1">IF($A41="","",SUMIFS('All Amortization Lines'!$T:$T,INDIRECT("'All Amortization Lines'!"&amp;$G$3&amp;":"&amp;$G$3),$A41,'All Amortization Lines'!$J:$J,"&gt;="&amp;$B$3,'All Amortization Lines'!$J:$J,"&lt;="&amp;$A$3,'All Amortization Lines'!$Q:$Q,$A$3))</f>
        <v/>
      </c>
      <c r="E41" s="16" t="str">
        <f ca="1">IF($A41="","",-SUMIFS('All Amortization Lines'!$R:$R,INDIRECT("'All Amortization Lines'!"&amp;$G$3&amp;":"&amp;$G$3),$A41,'All Amortization Lines'!$Q:$Q,$A$3))</f>
        <v/>
      </c>
      <c r="F41" s="16" t="str">
        <f t="shared" si="3"/>
        <v/>
      </c>
      <c r="I41" s="16" t="str">
        <f ca="1">IF($A41="","",SUMIFS('All Amortization Lines'!$T:$T,INDIRECT("'All Amortization Lines'!"&amp;$G$3&amp;":"&amp;$G$3),$A41,'All Amortization Lines'!$Q:$Q,$A$3))</f>
        <v/>
      </c>
      <c r="J41" s="16" t="str">
        <f t="shared" si="4"/>
        <v/>
      </c>
    </row>
    <row r="42" spans="2:10" x14ac:dyDescent="0.45">
      <c r="B42" s="16" t="str">
        <f ca="1">IF($A42="","",SUMIFS('All Amortization Lines'!$N:$N,INDIRECT("'All Amortization Lines'!"&amp;$G$3&amp;":"&amp;$G$3),$A42,'All Amortization Lines'!$Q:$Q,$A$3))</f>
        <v/>
      </c>
      <c r="C42" s="16" t="str">
        <f ca="1">IF($A42="","",SUMIFS('All Amortization Lines'!$T:$T,INDIRECT("'All Amortization Lines'!"&amp;$G$3&amp;":"&amp;$G$3),$A42,'All Amortization Lines'!$Q:$Q,$C$3))</f>
        <v/>
      </c>
      <c r="D42" s="16" t="str">
        <f ca="1">IF($A42="","",SUMIFS('All Amortization Lines'!$T:$T,INDIRECT("'All Amortization Lines'!"&amp;$G$3&amp;":"&amp;$G$3),$A42,'All Amortization Lines'!$J:$J,"&gt;="&amp;$B$3,'All Amortization Lines'!$J:$J,"&lt;="&amp;$A$3,'All Amortization Lines'!$Q:$Q,$A$3))</f>
        <v/>
      </c>
      <c r="E42" s="16" t="str">
        <f ca="1">IF($A42="","",-SUMIFS('All Amortization Lines'!$R:$R,INDIRECT("'All Amortization Lines'!"&amp;$G$3&amp;":"&amp;$G$3),$A42,'All Amortization Lines'!$Q:$Q,$A$3))</f>
        <v/>
      </c>
      <c r="F42" s="16" t="str">
        <f t="shared" si="3"/>
        <v/>
      </c>
      <c r="I42" s="16" t="str">
        <f ca="1">IF($A42="","",SUMIFS('All Amortization Lines'!$T:$T,INDIRECT("'All Amortization Lines'!"&amp;$G$3&amp;":"&amp;$G$3),$A42,'All Amortization Lines'!$Q:$Q,$A$3))</f>
        <v/>
      </c>
      <c r="J42" s="16" t="str">
        <f t="shared" si="4"/>
        <v/>
      </c>
    </row>
    <row r="43" spans="2:10" x14ac:dyDescent="0.45">
      <c r="B43" s="16" t="str">
        <f ca="1">IF($A43="","",SUMIFS('All Amortization Lines'!$N:$N,INDIRECT("'All Amortization Lines'!"&amp;$G$3&amp;":"&amp;$G$3),$A43,'All Amortization Lines'!$Q:$Q,$A$3))</f>
        <v/>
      </c>
      <c r="C43" s="16" t="str">
        <f ca="1">IF($A43="","",SUMIFS('All Amortization Lines'!$T:$T,INDIRECT("'All Amortization Lines'!"&amp;$G$3&amp;":"&amp;$G$3),$A43,'All Amortization Lines'!$Q:$Q,$C$3))</f>
        <v/>
      </c>
      <c r="D43" s="16" t="str">
        <f ca="1">IF($A43="","",SUMIFS('All Amortization Lines'!$T:$T,INDIRECT("'All Amortization Lines'!"&amp;$G$3&amp;":"&amp;$G$3),$A43,'All Amortization Lines'!$J:$J,"&gt;="&amp;$B$3,'All Amortization Lines'!$J:$J,"&lt;="&amp;$A$3,'All Amortization Lines'!$Q:$Q,$A$3))</f>
        <v/>
      </c>
      <c r="E43" s="16" t="str">
        <f ca="1">IF($A43="","",-SUMIFS('All Amortization Lines'!$R:$R,INDIRECT("'All Amortization Lines'!"&amp;$G$3&amp;":"&amp;$G$3),$A43,'All Amortization Lines'!$Q:$Q,$A$3))</f>
        <v/>
      </c>
      <c r="F43" s="16" t="str">
        <f t="shared" si="3"/>
        <v/>
      </c>
      <c r="I43" s="16" t="str">
        <f ca="1">IF($A43="","",SUMIFS('All Amortization Lines'!$T:$T,INDIRECT("'All Amortization Lines'!"&amp;$G$3&amp;":"&amp;$G$3),$A43,'All Amortization Lines'!$Q:$Q,$A$3))</f>
        <v/>
      </c>
      <c r="J43" s="16" t="str">
        <f t="shared" si="4"/>
        <v/>
      </c>
    </row>
    <row r="44" spans="2:10" x14ac:dyDescent="0.45">
      <c r="B44" s="16" t="str">
        <f ca="1">IF($A44="","",SUMIFS('All Amortization Lines'!$N:$N,INDIRECT("'All Amortization Lines'!"&amp;$G$3&amp;":"&amp;$G$3),$A44,'All Amortization Lines'!$Q:$Q,$A$3))</f>
        <v/>
      </c>
      <c r="C44" s="16" t="str">
        <f ca="1">IF($A44="","",SUMIFS('All Amortization Lines'!$T:$T,INDIRECT("'All Amortization Lines'!"&amp;$G$3&amp;":"&amp;$G$3),$A44,'All Amortization Lines'!$Q:$Q,$C$3))</f>
        <v/>
      </c>
      <c r="D44" s="16" t="str">
        <f ca="1">IF($A44="","",SUMIFS('All Amortization Lines'!$T:$T,INDIRECT("'All Amortization Lines'!"&amp;$G$3&amp;":"&amp;$G$3),$A44,'All Amortization Lines'!$J:$J,"&gt;="&amp;$B$3,'All Amortization Lines'!$J:$J,"&lt;="&amp;$A$3,'All Amortization Lines'!$Q:$Q,$A$3))</f>
        <v/>
      </c>
      <c r="E44" s="16" t="str">
        <f ca="1">IF($A44="","",-SUMIFS('All Amortization Lines'!$R:$R,INDIRECT("'All Amortization Lines'!"&amp;$G$3&amp;":"&amp;$G$3),$A44,'All Amortization Lines'!$Q:$Q,$A$3))</f>
        <v/>
      </c>
      <c r="F44" s="16" t="str">
        <f t="shared" si="3"/>
        <v/>
      </c>
      <c r="I44" s="16" t="str">
        <f ca="1">IF($A44="","",SUMIFS('All Amortization Lines'!$T:$T,INDIRECT("'All Amortization Lines'!"&amp;$G$3&amp;":"&amp;$G$3),$A44,'All Amortization Lines'!$Q:$Q,$A$3))</f>
        <v/>
      </c>
      <c r="J44" s="16" t="str">
        <f t="shared" si="4"/>
        <v/>
      </c>
    </row>
    <row r="45" spans="2:10" x14ac:dyDescent="0.45">
      <c r="B45" s="16" t="str">
        <f ca="1">IF($A45="","",SUMIFS('All Amortization Lines'!$N:$N,INDIRECT("'All Amortization Lines'!"&amp;$G$3&amp;":"&amp;$G$3),$A45,'All Amortization Lines'!$Q:$Q,$A$3))</f>
        <v/>
      </c>
      <c r="C45" s="16" t="str">
        <f ca="1">IF($A45="","",SUMIFS('All Amortization Lines'!$T:$T,INDIRECT("'All Amortization Lines'!"&amp;$G$3&amp;":"&amp;$G$3),$A45,'All Amortization Lines'!$Q:$Q,$C$3))</f>
        <v/>
      </c>
      <c r="D45" s="16" t="str">
        <f ca="1">IF($A45="","",SUMIFS('All Amortization Lines'!$T:$T,INDIRECT("'All Amortization Lines'!"&amp;$G$3&amp;":"&amp;$G$3),$A45,'All Amortization Lines'!$J:$J,"&gt;="&amp;$B$3,'All Amortization Lines'!$J:$J,"&lt;="&amp;$A$3,'All Amortization Lines'!$Q:$Q,$A$3))</f>
        <v/>
      </c>
      <c r="E45" s="16" t="str">
        <f ca="1">IF($A45="","",-SUMIFS('All Amortization Lines'!$R:$R,INDIRECT("'All Amortization Lines'!"&amp;$G$3&amp;":"&amp;$G$3),$A45,'All Amortization Lines'!$Q:$Q,$A$3))</f>
        <v/>
      </c>
      <c r="F45" s="16" t="str">
        <f t="shared" si="3"/>
        <v/>
      </c>
      <c r="I45" s="16" t="str">
        <f ca="1">IF($A45="","",SUMIFS('All Amortization Lines'!$T:$T,INDIRECT("'All Amortization Lines'!"&amp;$G$3&amp;":"&amp;$G$3),$A45,'All Amortization Lines'!$Q:$Q,$A$3))</f>
        <v/>
      </c>
      <c r="J45" s="16" t="str">
        <f t="shared" si="4"/>
        <v/>
      </c>
    </row>
    <row r="46" spans="2:10" x14ac:dyDescent="0.45">
      <c r="B46" s="16" t="str">
        <f ca="1">IF($A46="","",SUMIFS('All Amortization Lines'!$N:$N,INDIRECT("'All Amortization Lines'!"&amp;$G$3&amp;":"&amp;$G$3),$A46,'All Amortization Lines'!$Q:$Q,$A$3))</f>
        <v/>
      </c>
      <c r="C46" s="16" t="str">
        <f ca="1">IF($A46="","",SUMIFS('All Amortization Lines'!$T:$T,INDIRECT("'All Amortization Lines'!"&amp;$G$3&amp;":"&amp;$G$3),$A46,'All Amortization Lines'!$Q:$Q,$C$3))</f>
        <v/>
      </c>
      <c r="D46" s="16" t="str">
        <f ca="1">IF($A46="","",SUMIFS('All Amortization Lines'!$T:$T,INDIRECT("'All Amortization Lines'!"&amp;$G$3&amp;":"&amp;$G$3),$A46,'All Amortization Lines'!$J:$J,"&gt;="&amp;$B$3,'All Amortization Lines'!$J:$J,"&lt;="&amp;$A$3,'All Amortization Lines'!$Q:$Q,$A$3))</f>
        <v/>
      </c>
      <c r="E46" s="16" t="str">
        <f ca="1">IF($A46="","",-SUMIFS('All Amortization Lines'!$R:$R,INDIRECT("'All Amortization Lines'!"&amp;$G$3&amp;":"&amp;$G$3),$A46,'All Amortization Lines'!$Q:$Q,$A$3))</f>
        <v/>
      </c>
      <c r="F46" s="16" t="str">
        <f t="shared" si="3"/>
        <v/>
      </c>
      <c r="I46" s="16" t="str">
        <f ca="1">IF($A46="","",SUMIFS('All Amortization Lines'!$T:$T,INDIRECT("'All Amortization Lines'!"&amp;$G$3&amp;":"&amp;$G$3),$A46,'All Amortization Lines'!$Q:$Q,$A$3))</f>
        <v/>
      </c>
      <c r="J46" s="16" t="str">
        <f t="shared" si="4"/>
        <v/>
      </c>
    </row>
    <row r="47" spans="2:10" x14ac:dyDescent="0.45">
      <c r="B47" s="16" t="str">
        <f ca="1">IF($A47="","",SUMIFS('All Amortization Lines'!$N:$N,INDIRECT("'All Amortization Lines'!"&amp;$G$3&amp;":"&amp;$G$3),$A47,'All Amortization Lines'!$Q:$Q,$A$3))</f>
        <v/>
      </c>
      <c r="C47" s="16" t="str">
        <f ca="1">IF($A47="","",SUMIFS('All Amortization Lines'!$T:$T,INDIRECT("'All Amortization Lines'!"&amp;$G$3&amp;":"&amp;$G$3),$A47,'All Amortization Lines'!$Q:$Q,$C$3))</f>
        <v/>
      </c>
      <c r="D47" s="16" t="str">
        <f ca="1">IF($A47="","",SUMIFS('All Amortization Lines'!$T:$T,INDIRECT("'All Amortization Lines'!"&amp;$G$3&amp;":"&amp;$G$3),$A47,'All Amortization Lines'!$J:$J,"&gt;="&amp;$B$3,'All Amortization Lines'!$J:$J,"&lt;="&amp;$A$3,'All Amortization Lines'!$Q:$Q,$A$3))</f>
        <v/>
      </c>
      <c r="E47" s="16" t="str">
        <f ca="1">IF($A47="","",-SUMIFS('All Amortization Lines'!$R:$R,INDIRECT("'All Amortization Lines'!"&amp;$G$3&amp;":"&amp;$G$3),$A47,'All Amortization Lines'!$Q:$Q,$A$3))</f>
        <v/>
      </c>
      <c r="F47" s="16" t="str">
        <f t="shared" si="3"/>
        <v/>
      </c>
      <c r="I47" s="16" t="str">
        <f ca="1">IF($A47="","",SUMIFS('All Amortization Lines'!$T:$T,INDIRECT("'All Amortization Lines'!"&amp;$G$3&amp;":"&amp;$G$3),$A47,'All Amortization Lines'!$Q:$Q,$A$3))</f>
        <v/>
      </c>
      <c r="J47" s="16" t="str">
        <f t="shared" si="4"/>
        <v/>
      </c>
    </row>
    <row r="48" spans="2:10" x14ac:dyDescent="0.45">
      <c r="B48" s="16" t="str">
        <f ca="1">IF($A48="","",SUMIFS('All Amortization Lines'!$N:$N,INDIRECT("'All Amortization Lines'!"&amp;$G$3&amp;":"&amp;$G$3),$A48,'All Amortization Lines'!$Q:$Q,$A$3))</f>
        <v/>
      </c>
      <c r="C48" s="16" t="str">
        <f ca="1">IF($A48="","",SUMIFS('All Amortization Lines'!$T:$T,INDIRECT("'All Amortization Lines'!"&amp;$G$3&amp;":"&amp;$G$3),$A48,'All Amortization Lines'!$Q:$Q,$C$3))</f>
        <v/>
      </c>
      <c r="D48" s="16" t="str">
        <f ca="1">IF($A48="","",SUMIFS('All Amortization Lines'!$T:$T,INDIRECT("'All Amortization Lines'!"&amp;$G$3&amp;":"&amp;$G$3),$A48,'All Amortization Lines'!$J:$J,"&gt;="&amp;$B$3,'All Amortization Lines'!$J:$J,"&lt;="&amp;$A$3,'All Amortization Lines'!$Q:$Q,$A$3))</f>
        <v/>
      </c>
      <c r="E48" s="16" t="str">
        <f ca="1">IF($A48="","",-SUMIFS('All Amortization Lines'!$R:$R,INDIRECT("'All Amortization Lines'!"&amp;$G$3&amp;":"&amp;$G$3),$A48,'All Amortization Lines'!$Q:$Q,$A$3))</f>
        <v/>
      </c>
      <c r="F48" s="16" t="str">
        <f t="shared" si="3"/>
        <v/>
      </c>
      <c r="I48" s="16" t="str">
        <f ca="1">IF($A48="","",SUMIFS('All Amortization Lines'!$T:$T,INDIRECT("'All Amortization Lines'!"&amp;$G$3&amp;":"&amp;$G$3),$A48,'All Amortization Lines'!$Q:$Q,$A$3))</f>
        <v/>
      </c>
      <c r="J48" s="16" t="str">
        <f t="shared" si="4"/>
        <v/>
      </c>
    </row>
    <row r="49" spans="2:10" x14ac:dyDescent="0.45">
      <c r="B49" s="16" t="str">
        <f ca="1">IF($A49="","",SUMIFS('All Amortization Lines'!$N:$N,INDIRECT("'All Amortization Lines'!"&amp;$G$3&amp;":"&amp;$G$3),$A49,'All Amortization Lines'!$Q:$Q,$A$3))</f>
        <v/>
      </c>
      <c r="C49" s="16" t="str">
        <f ca="1">IF($A49="","",SUMIFS('All Amortization Lines'!$T:$T,INDIRECT("'All Amortization Lines'!"&amp;$G$3&amp;":"&amp;$G$3),$A49,'All Amortization Lines'!$Q:$Q,$C$3))</f>
        <v/>
      </c>
      <c r="D49" s="16" t="str">
        <f ca="1">IF($A49="","",SUMIFS('All Amortization Lines'!$T:$T,INDIRECT("'All Amortization Lines'!"&amp;$G$3&amp;":"&amp;$G$3),$A49,'All Amortization Lines'!$J:$J,"&gt;="&amp;$B$3,'All Amortization Lines'!$J:$J,"&lt;="&amp;$A$3,'All Amortization Lines'!$Q:$Q,$A$3))</f>
        <v/>
      </c>
      <c r="E49" s="16" t="str">
        <f ca="1">IF($A49="","",-SUMIFS('All Amortization Lines'!$R:$R,INDIRECT("'All Amortization Lines'!"&amp;$G$3&amp;":"&amp;$G$3),$A49,'All Amortization Lines'!$Q:$Q,$A$3))</f>
        <v/>
      </c>
      <c r="F49" s="16" t="str">
        <f t="shared" si="3"/>
        <v/>
      </c>
      <c r="I49" s="16" t="str">
        <f ca="1">IF($A49="","",SUMIFS('All Amortization Lines'!$T:$T,INDIRECT("'All Amortization Lines'!"&amp;$G$3&amp;":"&amp;$G$3),$A49,'All Amortization Lines'!$Q:$Q,$A$3))</f>
        <v/>
      </c>
      <c r="J49" s="16" t="str">
        <f t="shared" si="4"/>
        <v/>
      </c>
    </row>
    <row r="50" spans="2:10" x14ac:dyDescent="0.45">
      <c r="B50" s="16" t="str">
        <f ca="1">IF($A50="","",SUMIFS('All Amortization Lines'!$N:$N,INDIRECT("'All Amortization Lines'!"&amp;$G$3&amp;":"&amp;$G$3),$A50,'All Amortization Lines'!$Q:$Q,$A$3))</f>
        <v/>
      </c>
      <c r="C50" s="16" t="str">
        <f ca="1">IF($A50="","",SUMIFS('All Amortization Lines'!$T:$T,INDIRECT("'All Amortization Lines'!"&amp;$G$3&amp;":"&amp;$G$3),$A50,'All Amortization Lines'!$Q:$Q,$C$3))</f>
        <v/>
      </c>
      <c r="D50" s="16" t="str">
        <f ca="1">IF($A50="","",SUMIFS('All Amortization Lines'!$T:$T,INDIRECT("'All Amortization Lines'!"&amp;$G$3&amp;":"&amp;$G$3),$A50,'All Amortization Lines'!$J:$J,"&gt;="&amp;$B$3,'All Amortization Lines'!$J:$J,"&lt;="&amp;$A$3,'All Amortization Lines'!$Q:$Q,$A$3))</f>
        <v/>
      </c>
      <c r="E50" s="16" t="str">
        <f ca="1">IF($A50="","",-SUMIFS('All Amortization Lines'!$R:$R,INDIRECT("'All Amortization Lines'!"&amp;$G$3&amp;":"&amp;$G$3),$A50,'All Amortization Lines'!$Q:$Q,$A$3))</f>
        <v/>
      </c>
      <c r="F50" s="16" t="str">
        <f t="shared" si="3"/>
        <v/>
      </c>
      <c r="I50" s="16" t="str">
        <f ca="1">IF($A50="","",SUMIFS('All Amortization Lines'!$T:$T,INDIRECT("'All Amortization Lines'!"&amp;$G$3&amp;":"&amp;$G$3),$A50,'All Amortization Lines'!$Q:$Q,$A$3))</f>
        <v/>
      </c>
      <c r="J50" s="16" t="str">
        <f t="shared" si="4"/>
        <v/>
      </c>
    </row>
    <row r="51" spans="2:10" x14ac:dyDescent="0.45">
      <c r="B51" s="16" t="str">
        <f ca="1">IF($A51="","",SUMIFS('All Amortization Lines'!$N:$N,INDIRECT("'All Amortization Lines'!"&amp;$G$3&amp;":"&amp;$G$3),$A51,'All Amortization Lines'!$Q:$Q,$A$3))</f>
        <v/>
      </c>
      <c r="C51" s="16" t="str">
        <f ca="1">IF($A51="","",SUMIFS('All Amortization Lines'!$T:$T,INDIRECT("'All Amortization Lines'!"&amp;$G$3&amp;":"&amp;$G$3),$A51,'All Amortization Lines'!$Q:$Q,$C$3))</f>
        <v/>
      </c>
      <c r="D51" s="16" t="str">
        <f ca="1">IF($A51="","",SUMIFS('All Amortization Lines'!$T:$T,INDIRECT("'All Amortization Lines'!"&amp;$G$3&amp;":"&amp;$G$3),$A51,'All Amortization Lines'!$J:$J,"&gt;="&amp;$B$3,'All Amortization Lines'!$J:$J,"&lt;="&amp;$A$3,'All Amortization Lines'!$Q:$Q,$A$3))</f>
        <v/>
      </c>
      <c r="E51" s="16" t="str">
        <f ca="1">IF($A51="","",-SUMIFS('All Amortization Lines'!$R:$R,INDIRECT("'All Amortization Lines'!"&amp;$G$3&amp;":"&amp;$G$3),$A51,'All Amortization Lines'!$Q:$Q,$A$3))</f>
        <v/>
      </c>
      <c r="F51" s="16" t="str">
        <f t="shared" si="3"/>
        <v/>
      </c>
      <c r="I51" s="16" t="str">
        <f ca="1">IF($A51="","",SUMIFS('All Amortization Lines'!$T:$T,INDIRECT("'All Amortization Lines'!"&amp;$G$3&amp;":"&amp;$G$3),$A51,'All Amortization Lines'!$Q:$Q,$A$3))</f>
        <v/>
      </c>
      <c r="J51" s="16" t="str">
        <f t="shared" si="4"/>
        <v/>
      </c>
    </row>
    <row r="52" spans="2:10" x14ac:dyDescent="0.45">
      <c r="B52" s="16" t="str">
        <f ca="1">IF($A52="","",SUMIFS('All Amortization Lines'!$N:$N,INDIRECT("'All Amortization Lines'!"&amp;$G$3&amp;":"&amp;$G$3),$A52,'All Amortization Lines'!$Q:$Q,$A$3))</f>
        <v/>
      </c>
      <c r="C52" s="16" t="str">
        <f ca="1">IF($A52="","",SUMIFS('All Amortization Lines'!$T:$T,INDIRECT("'All Amortization Lines'!"&amp;$G$3&amp;":"&amp;$G$3),$A52,'All Amortization Lines'!$Q:$Q,$C$3))</f>
        <v/>
      </c>
      <c r="D52" s="16" t="str">
        <f ca="1">IF($A52="","",SUMIFS('All Amortization Lines'!$T:$T,INDIRECT("'All Amortization Lines'!"&amp;$G$3&amp;":"&amp;$G$3),$A52,'All Amortization Lines'!$J:$J,"&gt;="&amp;$B$3,'All Amortization Lines'!$J:$J,"&lt;="&amp;$A$3,'All Amortization Lines'!$Q:$Q,$A$3))</f>
        <v/>
      </c>
      <c r="E52" s="16" t="str">
        <f ca="1">IF($A52="","",-SUMIFS('All Amortization Lines'!$R:$R,INDIRECT("'All Amortization Lines'!"&amp;$G$3&amp;":"&amp;$G$3),$A52,'All Amortization Lines'!$Q:$Q,$A$3))</f>
        <v/>
      </c>
      <c r="F52" s="16" t="str">
        <f t="shared" si="3"/>
        <v/>
      </c>
      <c r="I52" s="16" t="str">
        <f ca="1">IF($A52="","",SUMIFS('All Amortization Lines'!$T:$T,INDIRECT("'All Amortization Lines'!"&amp;$G$3&amp;":"&amp;$G$3),$A52,'All Amortization Lines'!$Q:$Q,$A$3))</f>
        <v/>
      </c>
      <c r="J52" s="16" t="str">
        <f t="shared" si="4"/>
        <v/>
      </c>
    </row>
    <row r="53" spans="2:10" x14ac:dyDescent="0.45">
      <c r="B53" s="16" t="str">
        <f ca="1">IF($A53="","",SUMIFS('All Amortization Lines'!$N:$N,INDIRECT("'All Amortization Lines'!"&amp;$G$3&amp;":"&amp;$G$3),$A53,'All Amortization Lines'!$Q:$Q,$A$3))</f>
        <v/>
      </c>
      <c r="C53" s="16" t="str">
        <f ca="1">IF($A53="","",SUMIFS('All Amortization Lines'!$T:$T,INDIRECT("'All Amortization Lines'!"&amp;$G$3&amp;":"&amp;$G$3),$A53,'All Amortization Lines'!$Q:$Q,$C$3))</f>
        <v/>
      </c>
      <c r="D53" s="16" t="str">
        <f ca="1">IF($A53="","",SUMIFS('All Amortization Lines'!$T:$T,INDIRECT("'All Amortization Lines'!"&amp;$G$3&amp;":"&amp;$G$3),$A53,'All Amortization Lines'!$J:$J,"&gt;="&amp;$B$3,'All Amortization Lines'!$J:$J,"&lt;="&amp;$A$3,'All Amortization Lines'!$Q:$Q,$A$3))</f>
        <v/>
      </c>
      <c r="E53" s="16" t="str">
        <f ca="1">IF($A53="","",-SUMIFS('All Amortization Lines'!$R:$R,INDIRECT("'All Amortization Lines'!"&amp;$G$3&amp;":"&amp;$G$3),$A53,'All Amortization Lines'!$Q:$Q,$A$3))</f>
        <v/>
      </c>
      <c r="F53" s="16" t="str">
        <f t="shared" si="3"/>
        <v/>
      </c>
      <c r="I53" s="16" t="str">
        <f ca="1">IF($A53="","",SUMIFS('All Amortization Lines'!$T:$T,INDIRECT("'All Amortization Lines'!"&amp;$G$3&amp;":"&amp;$G$3),$A53,'All Amortization Lines'!$Q:$Q,$A$3))</f>
        <v/>
      </c>
      <c r="J53" s="16" t="str">
        <f t="shared" si="4"/>
        <v/>
      </c>
    </row>
    <row r="54" spans="2:10" x14ac:dyDescent="0.45">
      <c r="B54" s="16" t="str">
        <f ca="1">IF($A54="","",SUMIFS('All Amortization Lines'!$N:$N,INDIRECT("'All Amortization Lines'!"&amp;$G$3&amp;":"&amp;$G$3),$A54,'All Amortization Lines'!$Q:$Q,$A$3))</f>
        <v/>
      </c>
      <c r="C54" s="16" t="str">
        <f ca="1">IF($A54="","",SUMIFS('All Amortization Lines'!$T:$T,INDIRECT("'All Amortization Lines'!"&amp;$G$3&amp;":"&amp;$G$3),$A54,'All Amortization Lines'!$Q:$Q,$C$3))</f>
        <v/>
      </c>
      <c r="D54" s="16" t="str">
        <f ca="1">IF($A54="","",SUMIFS('All Amortization Lines'!$T:$T,INDIRECT("'All Amortization Lines'!"&amp;$G$3&amp;":"&amp;$G$3),$A54,'All Amortization Lines'!$J:$J,"&gt;="&amp;$B$3,'All Amortization Lines'!$J:$J,"&lt;="&amp;$A$3,'All Amortization Lines'!$Q:$Q,$A$3))</f>
        <v/>
      </c>
      <c r="E54" s="16" t="str">
        <f ca="1">IF($A54="","",-SUMIFS('All Amortization Lines'!$R:$R,INDIRECT("'All Amortization Lines'!"&amp;$G$3&amp;":"&amp;$G$3),$A54,'All Amortization Lines'!$Q:$Q,$A$3))</f>
        <v/>
      </c>
      <c r="F54" s="16" t="str">
        <f t="shared" si="3"/>
        <v/>
      </c>
      <c r="I54" s="16" t="str">
        <f ca="1">IF($A54="","",SUMIFS('All Amortization Lines'!$T:$T,INDIRECT("'All Amortization Lines'!"&amp;$G$3&amp;":"&amp;$G$3),$A54,'All Amortization Lines'!$Q:$Q,$A$3))</f>
        <v/>
      </c>
      <c r="J54" s="16" t="str">
        <f t="shared" si="4"/>
        <v/>
      </c>
    </row>
    <row r="55" spans="2:10" x14ac:dyDescent="0.45">
      <c r="B55" s="16" t="str">
        <f ca="1">IF($A55="","",SUMIFS('All Amortization Lines'!$N:$N,INDIRECT("'All Amortization Lines'!"&amp;$G$3&amp;":"&amp;$G$3),$A55,'All Amortization Lines'!$Q:$Q,$A$3))</f>
        <v/>
      </c>
      <c r="C55" s="16" t="str">
        <f ca="1">IF($A55="","",SUMIFS('All Amortization Lines'!$T:$T,INDIRECT("'All Amortization Lines'!"&amp;$G$3&amp;":"&amp;$G$3),$A55,'All Amortization Lines'!$Q:$Q,$C$3))</f>
        <v/>
      </c>
      <c r="D55" s="16" t="str">
        <f ca="1">IF($A55="","",SUMIFS('All Amortization Lines'!$T:$T,INDIRECT("'All Amortization Lines'!"&amp;$G$3&amp;":"&amp;$G$3),$A55,'All Amortization Lines'!$J:$J,"&gt;="&amp;$B$3,'All Amortization Lines'!$J:$J,"&lt;="&amp;$A$3,'All Amortization Lines'!$Q:$Q,$A$3))</f>
        <v/>
      </c>
      <c r="E55" s="16" t="str">
        <f ca="1">IF($A55="","",-SUMIFS('All Amortization Lines'!$R:$R,INDIRECT("'All Amortization Lines'!"&amp;$G$3&amp;":"&amp;$G$3),$A55,'All Amortization Lines'!$Q:$Q,$A$3))</f>
        <v/>
      </c>
      <c r="F55" s="16" t="str">
        <f t="shared" si="3"/>
        <v/>
      </c>
      <c r="I55" s="16" t="str">
        <f ca="1">IF($A55="","",SUMIFS('All Amortization Lines'!$T:$T,INDIRECT("'All Amortization Lines'!"&amp;$G$3&amp;":"&amp;$G$3),$A55,'All Amortization Lines'!$Q:$Q,$A$3))</f>
        <v/>
      </c>
      <c r="J55" s="16" t="str">
        <f t="shared" si="4"/>
        <v/>
      </c>
    </row>
    <row r="56" spans="2:10" x14ac:dyDescent="0.45">
      <c r="B56" s="16" t="str">
        <f ca="1">IF($A56="","",SUMIFS('All Amortization Lines'!$N:$N,INDIRECT("'All Amortization Lines'!"&amp;$G$3&amp;":"&amp;$G$3),$A56,'All Amortization Lines'!$Q:$Q,$A$3))</f>
        <v/>
      </c>
      <c r="C56" s="16" t="str">
        <f ca="1">IF($A56="","",SUMIFS('All Amortization Lines'!$T:$T,INDIRECT("'All Amortization Lines'!"&amp;$G$3&amp;":"&amp;$G$3),$A56,'All Amortization Lines'!$Q:$Q,$C$3))</f>
        <v/>
      </c>
      <c r="D56" s="16" t="str">
        <f ca="1">IF($A56="","",SUMIFS('All Amortization Lines'!$T:$T,INDIRECT("'All Amortization Lines'!"&amp;$G$3&amp;":"&amp;$G$3),$A56,'All Amortization Lines'!$J:$J,"&gt;="&amp;$B$3,'All Amortization Lines'!$J:$J,"&lt;="&amp;$A$3,'All Amortization Lines'!$Q:$Q,$A$3))</f>
        <v/>
      </c>
      <c r="E56" s="16" t="str">
        <f ca="1">IF($A56="","",-SUMIFS('All Amortization Lines'!$R:$R,INDIRECT("'All Amortization Lines'!"&amp;$G$3&amp;":"&amp;$G$3),$A56,'All Amortization Lines'!$Q:$Q,$A$3))</f>
        <v/>
      </c>
      <c r="F56" s="16" t="str">
        <f t="shared" si="3"/>
        <v/>
      </c>
      <c r="I56" s="16" t="str">
        <f ca="1">IF($A56="","",SUMIFS('All Amortization Lines'!$T:$T,INDIRECT("'All Amortization Lines'!"&amp;$G$3&amp;":"&amp;$G$3),$A56,'All Amortization Lines'!$Q:$Q,$A$3))</f>
        <v/>
      </c>
      <c r="J56" s="16" t="str">
        <f t="shared" si="4"/>
        <v/>
      </c>
    </row>
    <row r="57" spans="2:10" x14ac:dyDescent="0.45">
      <c r="B57" s="16" t="str">
        <f ca="1">IF($A57="","",SUMIFS('All Amortization Lines'!$N:$N,INDIRECT("'All Amortization Lines'!"&amp;$G$3&amp;":"&amp;$G$3),$A57,'All Amortization Lines'!$Q:$Q,$A$3))</f>
        <v/>
      </c>
      <c r="C57" s="16" t="str">
        <f ca="1">IF($A57="","",SUMIFS('All Amortization Lines'!$T:$T,INDIRECT("'All Amortization Lines'!"&amp;$G$3&amp;":"&amp;$G$3),$A57,'All Amortization Lines'!$Q:$Q,$C$3))</f>
        <v/>
      </c>
      <c r="D57" s="16" t="str">
        <f ca="1">IF($A57="","",SUMIFS('All Amortization Lines'!$T:$T,INDIRECT("'All Amortization Lines'!"&amp;$G$3&amp;":"&amp;$G$3),$A57,'All Amortization Lines'!$J:$J,"&gt;="&amp;$B$3,'All Amortization Lines'!$J:$J,"&lt;="&amp;$A$3,'All Amortization Lines'!$Q:$Q,$A$3))</f>
        <v/>
      </c>
      <c r="E57" s="16" t="str">
        <f ca="1">IF($A57="","",-SUMIFS('All Amortization Lines'!$R:$R,INDIRECT("'All Amortization Lines'!"&amp;$G$3&amp;":"&amp;$G$3),$A57,'All Amortization Lines'!$Q:$Q,$A$3))</f>
        <v/>
      </c>
      <c r="F57" s="16" t="str">
        <f t="shared" si="3"/>
        <v/>
      </c>
      <c r="I57" s="16" t="str">
        <f ca="1">IF($A57="","",SUMIFS('All Amortization Lines'!$T:$T,INDIRECT("'All Amortization Lines'!"&amp;$G$3&amp;":"&amp;$G$3),$A57,'All Amortization Lines'!$Q:$Q,$A$3))</f>
        <v/>
      </c>
      <c r="J57" s="16" t="str">
        <f t="shared" si="4"/>
        <v/>
      </c>
    </row>
    <row r="58" spans="2:10" x14ac:dyDescent="0.45">
      <c r="B58" s="16" t="str">
        <f ca="1">IF($A58="","",SUMIFS('All Amortization Lines'!$N:$N,INDIRECT("'All Amortization Lines'!"&amp;$G$3&amp;":"&amp;$G$3),$A58,'All Amortization Lines'!$Q:$Q,$A$3))</f>
        <v/>
      </c>
      <c r="C58" s="16" t="str">
        <f ca="1">IF($A58="","",SUMIFS('All Amortization Lines'!$T:$T,INDIRECT("'All Amortization Lines'!"&amp;$G$3&amp;":"&amp;$G$3),$A58,'All Amortization Lines'!$Q:$Q,$C$3))</f>
        <v/>
      </c>
      <c r="D58" s="16" t="str">
        <f ca="1">IF($A58="","",SUMIFS('All Amortization Lines'!$T:$T,INDIRECT("'All Amortization Lines'!"&amp;$G$3&amp;":"&amp;$G$3),$A58,'All Amortization Lines'!$J:$J,"&gt;="&amp;$B$3,'All Amortization Lines'!$J:$J,"&lt;="&amp;$A$3,'All Amortization Lines'!$Q:$Q,$A$3))</f>
        <v/>
      </c>
      <c r="E58" s="16" t="str">
        <f ca="1">IF($A58="","",-SUMIFS('All Amortization Lines'!$R:$R,INDIRECT("'All Amortization Lines'!"&amp;$G$3&amp;":"&amp;$G$3),$A58,'All Amortization Lines'!$Q:$Q,$A$3))</f>
        <v/>
      </c>
      <c r="F58" s="16" t="str">
        <f t="shared" si="3"/>
        <v/>
      </c>
      <c r="I58" s="16" t="str">
        <f ca="1">IF($A58="","",SUMIFS('All Amortization Lines'!$T:$T,INDIRECT("'All Amortization Lines'!"&amp;$G$3&amp;":"&amp;$G$3),$A58,'All Amortization Lines'!$Q:$Q,$A$3))</f>
        <v/>
      </c>
      <c r="J58" s="16" t="str">
        <f t="shared" si="4"/>
        <v/>
      </c>
    </row>
    <row r="59" spans="2:10" x14ac:dyDescent="0.45">
      <c r="B59" s="16" t="str">
        <f ca="1">IF($A59="","",SUMIFS('All Amortization Lines'!$N:$N,INDIRECT("'All Amortization Lines'!"&amp;$G$3&amp;":"&amp;$G$3),$A59,'All Amortization Lines'!$Q:$Q,$A$3))</f>
        <v/>
      </c>
      <c r="C59" s="16" t="str">
        <f ca="1">IF($A59="","",SUMIFS('All Amortization Lines'!$T:$T,INDIRECT("'All Amortization Lines'!"&amp;$G$3&amp;":"&amp;$G$3),$A59,'All Amortization Lines'!$Q:$Q,$C$3))</f>
        <v/>
      </c>
      <c r="D59" s="16" t="str">
        <f ca="1">IF($A59="","",SUMIFS('All Amortization Lines'!$T:$T,INDIRECT("'All Amortization Lines'!"&amp;$G$3&amp;":"&amp;$G$3),$A59,'All Amortization Lines'!$J:$J,"&gt;="&amp;$B$3,'All Amortization Lines'!$J:$J,"&lt;="&amp;$A$3,'All Amortization Lines'!$Q:$Q,$A$3))</f>
        <v/>
      </c>
      <c r="E59" s="16" t="str">
        <f ca="1">IF($A59="","",-SUMIFS('All Amortization Lines'!$R:$R,INDIRECT("'All Amortization Lines'!"&amp;$G$3&amp;":"&amp;$G$3),$A59,'All Amortization Lines'!$Q:$Q,$A$3))</f>
        <v/>
      </c>
      <c r="F59" s="16" t="str">
        <f t="shared" si="3"/>
        <v/>
      </c>
      <c r="I59" s="16" t="str">
        <f ca="1">IF($A59="","",SUMIFS('All Amortization Lines'!$T:$T,INDIRECT("'All Amortization Lines'!"&amp;$G$3&amp;":"&amp;$G$3),$A59,'All Amortization Lines'!$Q:$Q,$A$3))</f>
        <v/>
      </c>
      <c r="J59" s="16" t="str">
        <f t="shared" si="4"/>
        <v/>
      </c>
    </row>
    <row r="60" spans="2:10" x14ac:dyDescent="0.45">
      <c r="B60" s="16" t="str">
        <f ca="1">IF($A60="","",SUMIFS('All Amortization Lines'!$N:$N,INDIRECT("'All Amortization Lines'!"&amp;$G$3&amp;":"&amp;$G$3),$A60,'All Amortization Lines'!$Q:$Q,$A$3))</f>
        <v/>
      </c>
      <c r="C60" s="16" t="str">
        <f ca="1">IF($A60="","",SUMIFS('All Amortization Lines'!$T:$T,INDIRECT("'All Amortization Lines'!"&amp;$G$3&amp;":"&amp;$G$3),$A60,'All Amortization Lines'!$Q:$Q,$C$3))</f>
        <v/>
      </c>
      <c r="D60" s="16" t="str">
        <f ca="1">IF($A60="","",SUMIFS('All Amortization Lines'!$T:$T,INDIRECT("'All Amortization Lines'!"&amp;$G$3&amp;":"&amp;$G$3),$A60,'All Amortization Lines'!$J:$J,"&gt;="&amp;$B$3,'All Amortization Lines'!$J:$J,"&lt;="&amp;$A$3,'All Amortization Lines'!$Q:$Q,$A$3))</f>
        <v/>
      </c>
      <c r="E60" s="16" t="str">
        <f ca="1">IF($A60="","",-SUMIFS('All Amortization Lines'!$R:$R,INDIRECT("'All Amortization Lines'!"&amp;$G$3&amp;":"&amp;$G$3),$A60,'All Amortization Lines'!$Q:$Q,$A$3))</f>
        <v/>
      </c>
      <c r="F60" s="16" t="str">
        <f t="shared" si="3"/>
        <v/>
      </c>
      <c r="I60" s="16" t="str">
        <f ca="1">IF($A60="","",SUMIFS('All Amortization Lines'!$T:$T,INDIRECT("'All Amortization Lines'!"&amp;$G$3&amp;":"&amp;$G$3),$A60,'All Amortization Lines'!$Q:$Q,$A$3))</f>
        <v/>
      </c>
      <c r="J60" s="16" t="str">
        <f t="shared" si="4"/>
        <v/>
      </c>
    </row>
    <row r="61" spans="2:10" x14ac:dyDescent="0.45">
      <c r="B61" s="16" t="str">
        <f ca="1">IF($A61="","",SUMIFS('All Amortization Lines'!$N:$N,INDIRECT("'All Amortization Lines'!"&amp;$G$3&amp;":"&amp;$G$3),$A61,'All Amortization Lines'!$Q:$Q,$A$3))</f>
        <v/>
      </c>
      <c r="C61" s="16" t="str">
        <f ca="1">IF($A61="","",SUMIFS('All Amortization Lines'!$T:$T,INDIRECT("'All Amortization Lines'!"&amp;$G$3&amp;":"&amp;$G$3),$A61,'All Amortization Lines'!$Q:$Q,$C$3))</f>
        <v/>
      </c>
      <c r="D61" s="16" t="str">
        <f ca="1">IF($A61="","",SUMIFS('All Amortization Lines'!$T:$T,INDIRECT("'All Amortization Lines'!"&amp;$G$3&amp;":"&amp;$G$3),$A61,'All Amortization Lines'!$J:$J,"&gt;="&amp;$B$3,'All Amortization Lines'!$J:$J,"&lt;="&amp;$A$3,'All Amortization Lines'!$Q:$Q,$A$3))</f>
        <v/>
      </c>
      <c r="E61" s="16" t="str">
        <f ca="1">IF($A61="","",-SUMIFS('All Amortization Lines'!$R:$R,INDIRECT("'All Amortization Lines'!"&amp;$G$3&amp;":"&amp;$G$3),$A61,'All Amortization Lines'!$Q:$Q,$A$3))</f>
        <v/>
      </c>
      <c r="F61" s="16" t="str">
        <f t="shared" si="3"/>
        <v/>
      </c>
      <c r="I61" s="16" t="str">
        <f ca="1">IF($A61="","",SUMIFS('All Amortization Lines'!$T:$T,INDIRECT("'All Amortization Lines'!"&amp;$G$3&amp;":"&amp;$G$3),$A61,'All Amortization Lines'!$Q:$Q,$A$3))</f>
        <v/>
      </c>
      <c r="J61" s="16" t="str">
        <f t="shared" si="4"/>
        <v/>
      </c>
    </row>
    <row r="62" spans="2:10" x14ac:dyDescent="0.45">
      <c r="B62" s="16" t="str">
        <f ca="1">IF($A62="","",SUMIFS('All Amortization Lines'!$N:$N,INDIRECT("'All Amortization Lines'!"&amp;$G$3&amp;":"&amp;$G$3),$A62,'All Amortization Lines'!$Q:$Q,$A$3))</f>
        <v/>
      </c>
      <c r="C62" s="16" t="str">
        <f ca="1">IF($A62="","",SUMIFS('All Amortization Lines'!$T:$T,INDIRECT("'All Amortization Lines'!"&amp;$G$3&amp;":"&amp;$G$3),$A62,'All Amortization Lines'!$Q:$Q,$C$3))</f>
        <v/>
      </c>
      <c r="D62" s="16" t="str">
        <f ca="1">IF($A62="","",SUMIFS('All Amortization Lines'!$T:$T,INDIRECT("'All Amortization Lines'!"&amp;$G$3&amp;":"&amp;$G$3),$A62,'All Amortization Lines'!$J:$J,"&gt;="&amp;$B$3,'All Amortization Lines'!$J:$J,"&lt;="&amp;$A$3,'All Amortization Lines'!$Q:$Q,$A$3))</f>
        <v/>
      </c>
      <c r="E62" s="16" t="str">
        <f ca="1">IF($A62="","",-SUMIFS('All Amortization Lines'!$R:$R,INDIRECT("'All Amortization Lines'!"&amp;$G$3&amp;":"&amp;$G$3),$A62,'All Amortization Lines'!$Q:$Q,$A$3))</f>
        <v/>
      </c>
      <c r="F62" s="16" t="str">
        <f t="shared" si="3"/>
        <v/>
      </c>
      <c r="I62" s="16" t="str">
        <f ca="1">IF($A62="","",SUMIFS('All Amortization Lines'!$T:$T,INDIRECT("'All Amortization Lines'!"&amp;$G$3&amp;":"&amp;$G$3),$A62,'All Amortization Lines'!$Q:$Q,$A$3))</f>
        <v/>
      </c>
      <c r="J62" s="16" t="str">
        <f t="shared" si="4"/>
        <v/>
      </c>
    </row>
    <row r="63" spans="2:10" x14ac:dyDescent="0.45">
      <c r="B63" s="16" t="str">
        <f ca="1">IF($A63="","",SUMIFS('All Amortization Lines'!$N:$N,INDIRECT("'All Amortization Lines'!"&amp;$G$3&amp;":"&amp;$G$3),$A63,'All Amortization Lines'!$Q:$Q,$A$3))</f>
        <v/>
      </c>
      <c r="C63" s="16" t="str">
        <f ca="1">IF($A63="","",SUMIFS('All Amortization Lines'!$T:$T,INDIRECT("'All Amortization Lines'!"&amp;$G$3&amp;":"&amp;$G$3),$A63,'All Amortization Lines'!$Q:$Q,$C$3))</f>
        <v/>
      </c>
      <c r="D63" s="16" t="str">
        <f ca="1">IF($A63="","",SUMIFS('All Amortization Lines'!$T:$T,INDIRECT("'All Amortization Lines'!"&amp;$G$3&amp;":"&amp;$G$3),$A63,'All Amortization Lines'!$J:$J,"&gt;="&amp;$B$3,'All Amortization Lines'!$J:$J,"&lt;="&amp;$A$3,'All Amortization Lines'!$Q:$Q,$A$3))</f>
        <v/>
      </c>
      <c r="E63" s="16" t="str">
        <f ca="1">IF($A63="","",-SUMIFS('All Amortization Lines'!$R:$R,INDIRECT("'All Amortization Lines'!"&amp;$G$3&amp;":"&amp;$G$3),$A63,'All Amortization Lines'!$Q:$Q,$A$3))</f>
        <v/>
      </c>
      <c r="F63" s="16" t="str">
        <f t="shared" si="3"/>
        <v/>
      </c>
      <c r="I63" s="16" t="str">
        <f ca="1">IF($A63="","",SUMIFS('All Amortization Lines'!$T:$T,INDIRECT("'All Amortization Lines'!"&amp;$G$3&amp;":"&amp;$G$3),$A63,'All Amortization Lines'!$Q:$Q,$A$3))</f>
        <v/>
      </c>
      <c r="J63" s="16" t="str">
        <f t="shared" si="4"/>
        <v/>
      </c>
    </row>
    <row r="64" spans="2:10" x14ac:dyDescent="0.45">
      <c r="B64" s="16" t="str">
        <f ca="1">IF($A64="","",SUMIFS('All Amortization Lines'!$N:$N,INDIRECT("'All Amortization Lines'!"&amp;$G$3&amp;":"&amp;$G$3),$A64,'All Amortization Lines'!$Q:$Q,$A$3))</f>
        <v/>
      </c>
      <c r="C64" s="16" t="str">
        <f ca="1">IF($A64="","",SUMIFS('All Amortization Lines'!$T:$T,INDIRECT("'All Amortization Lines'!"&amp;$G$3&amp;":"&amp;$G$3),$A64,'All Amortization Lines'!$Q:$Q,$C$3))</f>
        <v/>
      </c>
      <c r="D64" s="16" t="str">
        <f ca="1">IF($A64="","",SUMIFS('All Amortization Lines'!$T:$T,INDIRECT("'All Amortization Lines'!"&amp;$G$3&amp;":"&amp;$G$3),$A64,'All Amortization Lines'!$J:$J,"&gt;="&amp;$B$3,'All Amortization Lines'!$J:$J,"&lt;="&amp;$A$3,'All Amortization Lines'!$Q:$Q,$A$3))</f>
        <v/>
      </c>
      <c r="E64" s="16" t="str">
        <f ca="1">IF($A64="","",-SUMIFS('All Amortization Lines'!$R:$R,INDIRECT("'All Amortization Lines'!"&amp;$G$3&amp;":"&amp;$G$3),$A64,'All Amortization Lines'!$Q:$Q,$A$3))</f>
        <v/>
      </c>
      <c r="F64" s="16" t="str">
        <f t="shared" si="3"/>
        <v/>
      </c>
      <c r="I64" s="16" t="str">
        <f ca="1">IF($A64="","",SUMIFS('All Amortization Lines'!$T:$T,INDIRECT("'All Amortization Lines'!"&amp;$G$3&amp;":"&amp;$G$3),$A64,'All Amortization Lines'!$Q:$Q,$A$3))</f>
        <v/>
      </c>
      <c r="J64" s="16" t="str">
        <f t="shared" si="4"/>
        <v/>
      </c>
    </row>
    <row r="65" spans="2:10" x14ac:dyDescent="0.45">
      <c r="B65" s="16" t="str">
        <f ca="1">IF($A65="","",SUMIFS('All Amortization Lines'!$N:$N,INDIRECT("'All Amortization Lines'!"&amp;$G$3&amp;":"&amp;$G$3),$A65,'All Amortization Lines'!$Q:$Q,$A$3))</f>
        <v/>
      </c>
      <c r="C65" s="16" t="str">
        <f ca="1">IF($A65="","",SUMIFS('All Amortization Lines'!$T:$T,INDIRECT("'All Amortization Lines'!"&amp;$G$3&amp;":"&amp;$G$3),$A65,'All Amortization Lines'!$Q:$Q,$C$3))</f>
        <v/>
      </c>
      <c r="D65" s="16" t="str">
        <f ca="1">IF($A65="","",SUMIFS('All Amortization Lines'!$T:$T,INDIRECT("'All Amortization Lines'!"&amp;$G$3&amp;":"&amp;$G$3),$A65,'All Amortization Lines'!$J:$J,"&gt;="&amp;$B$3,'All Amortization Lines'!$J:$J,"&lt;="&amp;$A$3,'All Amortization Lines'!$Q:$Q,$A$3))</f>
        <v/>
      </c>
      <c r="E65" s="16" t="str">
        <f ca="1">IF($A65="","",-SUMIFS('All Amortization Lines'!$R:$R,INDIRECT("'All Amortization Lines'!"&amp;$G$3&amp;":"&amp;$G$3),$A65,'All Amortization Lines'!$Q:$Q,$A$3))</f>
        <v/>
      </c>
      <c r="F65" s="16" t="str">
        <f t="shared" si="3"/>
        <v/>
      </c>
      <c r="I65" s="16" t="str">
        <f ca="1">IF($A65="","",SUMIFS('All Amortization Lines'!$T:$T,INDIRECT("'All Amortization Lines'!"&amp;$G$3&amp;":"&amp;$G$3),$A65,'All Amortization Lines'!$Q:$Q,$A$3))</f>
        <v/>
      </c>
      <c r="J65" s="16" t="str">
        <f t="shared" si="4"/>
        <v/>
      </c>
    </row>
    <row r="66" spans="2:10" x14ac:dyDescent="0.45">
      <c r="B66" s="16" t="str">
        <f ca="1">IF($A66="","",SUMIFS('All Amortization Lines'!$N:$N,INDIRECT("'All Amortization Lines'!"&amp;$G$3&amp;":"&amp;$G$3),$A66,'All Amortization Lines'!$Q:$Q,$A$3))</f>
        <v/>
      </c>
      <c r="C66" s="16" t="str">
        <f ca="1">IF($A66="","",SUMIFS('All Amortization Lines'!$T:$T,INDIRECT("'All Amortization Lines'!"&amp;$G$3&amp;":"&amp;$G$3),$A66,'All Amortization Lines'!$Q:$Q,$C$3))</f>
        <v/>
      </c>
      <c r="D66" s="16" t="str">
        <f ca="1">IF($A66="","",SUMIFS('All Amortization Lines'!$T:$T,INDIRECT("'All Amortization Lines'!"&amp;$G$3&amp;":"&amp;$G$3),$A66,'All Amortization Lines'!$J:$J,"&gt;="&amp;$B$3,'All Amortization Lines'!$J:$J,"&lt;="&amp;$A$3,'All Amortization Lines'!$Q:$Q,$A$3))</f>
        <v/>
      </c>
      <c r="E66" s="16" t="str">
        <f ca="1">IF($A66="","",-SUMIFS('All Amortization Lines'!$R:$R,INDIRECT("'All Amortization Lines'!"&amp;$G$3&amp;":"&amp;$G$3),$A66,'All Amortization Lines'!$Q:$Q,$A$3))</f>
        <v/>
      </c>
      <c r="F66" s="16" t="str">
        <f t="shared" si="3"/>
        <v/>
      </c>
      <c r="I66" s="16" t="str">
        <f ca="1">IF($A66="","",SUMIFS('All Amortization Lines'!$T:$T,INDIRECT("'All Amortization Lines'!"&amp;$G$3&amp;":"&amp;$G$3),$A66,'All Amortization Lines'!$Q:$Q,$A$3))</f>
        <v/>
      </c>
      <c r="J66" s="16" t="str">
        <f t="shared" si="4"/>
        <v/>
      </c>
    </row>
    <row r="67" spans="2:10" x14ac:dyDescent="0.45">
      <c r="B67" s="16" t="str">
        <f ca="1">IF($A67="","",SUMIFS('All Amortization Lines'!$N:$N,INDIRECT("'All Amortization Lines'!"&amp;$G$3&amp;":"&amp;$G$3),$A67,'All Amortization Lines'!$Q:$Q,$A$3))</f>
        <v/>
      </c>
      <c r="C67" s="16" t="str">
        <f ca="1">IF($A67="","",SUMIFS('All Amortization Lines'!$T:$T,INDIRECT("'All Amortization Lines'!"&amp;$G$3&amp;":"&amp;$G$3),$A67,'All Amortization Lines'!$Q:$Q,$C$3))</f>
        <v/>
      </c>
      <c r="D67" s="16" t="str">
        <f ca="1">IF($A67="","",SUMIFS('All Amortization Lines'!$T:$T,INDIRECT("'All Amortization Lines'!"&amp;$G$3&amp;":"&amp;$G$3),$A67,'All Amortization Lines'!$J:$J,"&gt;="&amp;$B$3,'All Amortization Lines'!$J:$J,"&lt;="&amp;$A$3,'All Amortization Lines'!$Q:$Q,$A$3))</f>
        <v/>
      </c>
      <c r="E67" s="16" t="str">
        <f ca="1">IF($A67="","",-SUMIFS('All Amortization Lines'!$R:$R,INDIRECT("'All Amortization Lines'!"&amp;$G$3&amp;":"&amp;$G$3),$A67,'All Amortization Lines'!$Q:$Q,$A$3))</f>
        <v/>
      </c>
      <c r="F67" s="16" t="str">
        <f t="shared" si="3"/>
        <v/>
      </c>
      <c r="I67" s="16" t="str">
        <f ca="1">IF($A67="","",SUMIFS('All Amortization Lines'!$T:$T,INDIRECT("'All Amortization Lines'!"&amp;$G$3&amp;":"&amp;$G$3),$A67,'All Amortization Lines'!$Q:$Q,$A$3))</f>
        <v/>
      </c>
      <c r="J67" s="16" t="str">
        <f t="shared" si="4"/>
        <v/>
      </c>
    </row>
    <row r="68" spans="2:10" x14ac:dyDescent="0.45">
      <c r="B68" s="16" t="str">
        <f ca="1">IF($A68="","",SUMIFS('All Amortization Lines'!$N:$N,INDIRECT("'All Amortization Lines'!"&amp;$G$3&amp;":"&amp;$G$3),$A68,'All Amortization Lines'!$Q:$Q,$A$3))</f>
        <v/>
      </c>
      <c r="C68" s="16" t="str">
        <f ca="1">IF($A68="","",SUMIFS('All Amortization Lines'!$T:$T,INDIRECT("'All Amortization Lines'!"&amp;$G$3&amp;":"&amp;$G$3),$A68,'All Amortization Lines'!$Q:$Q,$C$3))</f>
        <v/>
      </c>
      <c r="D68" s="16" t="str">
        <f ca="1">IF($A68="","",SUMIFS('All Amortization Lines'!$T:$T,INDIRECT("'All Amortization Lines'!"&amp;$G$3&amp;":"&amp;$G$3),$A68,'All Amortization Lines'!$J:$J,"&gt;="&amp;$B$3,'All Amortization Lines'!$J:$J,"&lt;="&amp;$A$3,'All Amortization Lines'!$Q:$Q,$A$3))</f>
        <v/>
      </c>
      <c r="E68" s="16" t="str">
        <f ca="1">IF($A68="","",-SUMIFS('All Amortization Lines'!$R:$R,INDIRECT("'All Amortization Lines'!"&amp;$G$3&amp;":"&amp;$G$3),$A68,'All Amortization Lines'!$Q:$Q,$A$3))</f>
        <v/>
      </c>
      <c r="F68" s="16" t="str">
        <f t="shared" si="3"/>
        <v/>
      </c>
      <c r="I68" s="16" t="str">
        <f ca="1">IF($A68="","",SUMIFS('All Amortization Lines'!$T:$T,INDIRECT("'All Amortization Lines'!"&amp;$G$3&amp;":"&amp;$G$3),$A68,'All Amortization Lines'!$Q:$Q,$A$3))</f>
        <v/>
      </c>
      <c r="J68" s="16" t="str">
        <f t="shared" si="4"/>
        <v/>
      </c>
    </row>
    <row r="69" spans="2:10" x14ac:dyDescent="0.45">
      <c r="B69" s="16" t="str">
        <f ca="1">IF($A69="","",SUMIFS('All Amortization Lines'!$N:$N,INDIRECT("'All Amortization Lines'!"&amp;$G$3&amp;":"&amp;$G$3),$A69,'All Amortization Lines'!$Q:$Q,$A$3))</f>
        <v/>
      </c>
      <c r="C69" s="16" t="str">
        <f ca="1">IF($A69="","",SUMIFS('All Amortization Lines'!$T:$T,INDIRECT("'All Amortization Lines'!"&amp;$G$3&amp;":"&amp;$G$3),$A69,'All Amortization Lines'!$Q:$Q,$C$3))</f>
        <v/>
      </c>
      <c r="D69" s="16" t="str">
        <f ca="1">IF($A69="","",SUMIFS('All Amortization Lines'!$T:$T,INDIRECT("'All Amortization Lines'!"&amp;$G$3&amp;":"&amp;$G$3),$A69,'All Amortization Lines'!$J:$J,"&gt;="&amp;$B$3,'All Amortization Lines'!$J:$J,"&lt;="&amp;$A$3,'All Amortization Lines'!$Q:$Q,$A$3))</f>
        <v/>
      </c>
      <c r="E69" s="16" t="str">
        <f ca="1">IF($A69="","",-SUMIFS('All Amortization Lines'!$R:$R,INDIRECT("'All Amortization Lines'!"&amp;$G$3&amp;":"&amp;$G$3),$A69,'All Amortization Lines'!$Q:$Q,$A$3))</f>
        <v/>
      </c>
      <c r="F69" s="16" t="str">
        <f t="shared" si="3"/>
        <v/>
      </c>
      <c r="I69" s="16" t="str">
        <f ca="1">IF($A69="","",SUMIFS('All Amortization Lines'!$T:$T,INDIRECT("'All Amortization Lines'!"&amp;$G$3&amp;":"&amp;$G$3),$A69,'All Amortization Lines'!$Q:$Q,$A$3))</f>
        <v/>
      </c>
      <c r="J69" s="16" t="str">
        <f t="shared" si="4"/>
        <v/>
      </c>
    </row>
    <row r="70" spans="2:10" x14ac:dyDescent="0.45">
      <c r="B70" s="16" t="str">
        <f ca="1">IF($A70="","",SUMIFS('All Amortization Lines'!$N:$N,INDIRECT("'All Amortization Lines'!"&amp;$G$3&amp;":"&amp;$G$3),$A70,'All Amortization Lines'!$Q:$Q,$A$3))</f>
        <v/>
      </c>
      <c r="C70" s="16" t="str">
        <f ca="1">IF($A70="","",SUMIFS('All Amortization Lines'!$T:$T,INDIRECT("'All Amortization Lines'!"&amp;$G$3&amp;":"&amp;$G$3),$A70,'All Amortization Lines'!$Q:$Q,$C$3))</f>
        <v/>
      </c>
      <c r="D70" s="16" t="str">
        <f ca="1">IF($A70="","",SUMIFS('All Amortization Lines'!$T:$T,INDIRECT("'All Amortization Lines'!"&amp;$G$3&amp;":"&amp;$G$3),$A70,'All Amortization Lines'!$J:$J,"&gt;="&amp;$B$3,'All Amortization Lines'!$J:$J,"&lt;="&amp;$A$3,'All Amortization Lines'!$Q:$Q,$A$3))</f>
        <v/>
      </c>
      <c r="E70" s="16" t="str">
        <f ca="1">IF($A70="","",-SUMIFS('All Amortization Lines'!$R:$R,INDIRECT("'All Amortization Lines'!"&amp;$G$3&amp;":"&amp;$G$3),$A70,'All Amortization Lines'!$Q:$Q,$A$3))</f>
        <v/>
      </c>
      <c r="F70" s="16" t="str">
        <f t="shared" si="3"/>
        <v/>
      </c>
      <c r="I70" s="16" t="str">
        <f ca="1">IF($A70="","",SUMIFS('All Amortization Lines'!$T:$T,INDIRECT("'All Amortization Lines'!"&amp;$G$3&amp;":"&amp;$G$3),$A70,'All Amortization Lines'!$Q:$Q,$A$3))</f>
        <v/>
      </c>
      <c r="J70" s="16" t="str">
        <f t="shared" si="4"/>
        <v/>
      </c>
    </row>
    <row r="71" spans="2:10" x14ac:dyDescent="0.45">
      <c r="B71" s="16" t="str">
        <f ca="1">IF($A71="","",SUMIFS('All Amortization Lines'!$N:$N,INDIRECT("'All Amortization Lines'!"&amp;$G$3&amp;":"&amp;$G$3),$A71,'All Amortization Lines'!$Q:$Q,$A$3))</f>
        <v/>
      </c>
      <c r="C71" s="16" t="str">
        <f ca="1">IF($A71="","",SUMIFS('All Amortization Lines'!$T:$T,INDIRECT("'All Amortization Lines'!"&amp;$G$3&amp;":"&amp;$G$3),$A71,'All Amortization Lines'!$Q:$Q,$C$3))</f>
        <v/>
      </c>
      <c r="D71" s="16" t="str">
        <f ca="1">IF($A71="","",SUMIFS('All Amortization Lines'!$T:$T,INDIRECT("'All Amortization Lines'!"&amp;$G$3&amp;":"&amp;$G$3),$A71,'All Amortization Lines'!$J:$J,"&gt;="&amp;$B$3,'All Amortization Lines'!$J:$J,"&lt;="&amp;$A$3,'All Amortization Lines'!$Q:$Q,$A$3))</f>
        <v/>
      </c>
      <c r="E71" s="16" t="str">
        <f ca="1">IF($A71="","",-SUMIFS('All Amortization Lines'!$R:$R,INDIRECT("'All Amortization Lines'!"&amp;$G$3&amp;":"&amp;$G$3),$A71,'All Amortization Lines'!$Q:$Q,$A$3))</f>
        <v/>
      </c>
      <c r="F71" s="16" t="str">
        <f t="shared" si="3"/>
        <v/>
      </c>
      <c r="I71" s="16" t="str">
        <f ca="1">IF($A71="","",SUMIFS('All Amortization Lines'!$T:$T,INDIRECT("'All Amortization Lines'!"&amp;$G$3&amp;":"&amp;$G$3),$A71,'All Amortization Lines'!$Q:$Q,$A$3))</f>
        <v/>
      </c>
      <c r="J71" s="16" t="str">
        <f t="shared" si="4"/>
        <v/>
      </c>
    </row>
    <row r="72" spans="2:10" x14ac:dyDescent="0.45">
      <c r="B72" s="16" t="str">
        <f ca="1">IF($A72="","",SUMIFS('All Amortization Lines'!$N:$N,INDIRECT("'All Amortization Lines'!"&amp;$G$3&amp;":"&amp;$G$3),$A72,'All Amortization Lines'!$Q:$Q,$A$3))</f>
        <v/>
      </c>
      <c r="C72" s="16" t="str">
        <f ca="1">IF($A72="","",SUMIFS('All Amortization Lines'!$T:$T,INDIRECT("'All Amortization Lines'!"&amp;$G$3&amp;":"&amp;$G$3),$A72,'All Amortization Lines'!$Q:$Q,$C$3))</f>
        <v/>
      </c>
      <c r="D72" s="16" t="str">
        <f ca="1">IF($A72="","",SUMIFS('All Amortization Lines'!$T:$T,INDIRECT("'All Amortization Lines'!"&amp;$G$3&amp;":"&amp;$G$3),$A72,'All Amortization Lines'!$J:$J,"&gt;="&amp;$B$3,'All Amortization Lines'!$J:$J,"&lt;="&amp;$A$3,'All Amortization Lines'!$Q:$Q,$A$3))</f>
        <v/>
      </c>
      <c r="E72" s="16" t="str">
        <f ca="1">IF($A72="","",-SUMIFS('All Amortization Lines'!$R:$R,INDIRECT("'All Amortization Lines'!"&amp;$G$3&amp;":"&amp;$G$3),$A72,'All Amortization Lines'!$Q:$Q,$A$3))</f>
        <v/>
      </c>
      <c r="F72" s="16" t="str">
        <f t="shared" si="3"/>
        <v/>
      </c>
      <c r="I72" s="16" t="str">
        <f ca="1">IF($A72="","",SUMIFS('All Amortization Lines'!$T:$T,INDIRECT("'All Amortization Lines'!"&amp;$G$3&amp;":"&amp;$G$3),$A72,'All Amortization Lines'!$Q:$Q,$A$3))</f>
        <v/>
      </c>
      <c r="J72" s="16" t="str">
        <f t="shared" si="4"/>
        <v/>
      </c>
    </row>
    <row r="73" spans="2:10" x14ac:dyDescent="0.45">
      <c r="B73" s="16" t="str">
        <f ca="1">IF($A73="","",SUMIFS('All Amortization Lines'!$N:$N,INDIRECT("'All Amortization Lines'!"&amp;$G$3&amp;":"&amp;$G$3),$A73,'All Amortization Lines'!$Q:$Q,$A$3))</f>
        <v/>
      </c>
      <c r="C73" s="16" t="str">
        <f ca="1">IF($A73="","",SUMIFS('All Amortization Lines'!$T:$T,INDIRECT("'All Amortization Lines'!"&amp;$G$3&amp;":"&amp;$G$3),$A73,'All Amortization Lines'!$Q:$Q,$C$3))</f>
        <v/>
      </c>
      <c r="D73" s="16" t="str">
        <f ca="1">IF($A73="","",SUMIFS('All Amortization Lines'!$T:$T,INDIRECT("'All Amortization Lines'!"&amp;$G$3&amp;":"&amp;$G$3),$A73,'All Amortization Lines'!$J:$J,"&gt;="&amp;$B$3,'All Amortization Lines'!$J:$J,"&lt;="&amp;$A$3,'All Amortization Lines'!$Q:$Q,$A$3))</f>
        <v/>
      </c>
      <c r="E73" s="16" t="str">
        <f ca="1">IF($A73="","",-SUMIFS('All Amortization Lines'!$R:$R,INDIRECT("'All Amortization Lines'!"&amp;$G$3&amp;":"&amp;$G$3),$A73,'All Amortization Lines'!$Q:$Q,$A$3))</f>
        <v/>
      </c>
      <c r="F73" s="16" t="str">
        <f t="shared" si="3"/>
        <v/>
      </c>
      <c r="I73" s="16" t="str">
        <f ca="1">IF($A73="","",SUMIFS('All Amortization Lines'!$T:$T,INDIRECT("'All Amortization Lines'!"&amp;$G$3&amp;":"&amp;$G$3),$A73,'All Amortization Lines'!$Q:$Q,$A$3))</f>
        <v/>
      </c>
      <c r="J73" s="16" t="str">
        <f t="shared" si="4"/>
        <v/>
      </c>
    </row>
    <row r="74" spans="2:10" x14ac:dyDescent="0.45">
      <c r="B74" s="16" t="str">
        <f ca="1">IF($A74="","",SUMIFS('All Amortization Lines'!$N:$N,INDIRECT("'All Amortization Lines'!"&amp;$G$3&amp;":"&amp;$G$3),$A74,'All Amortization Lines'!$Q:$Q,$A$3))</f>
        <v/>
      </c>
      <c r="C74" s="16" t="str">
        <f ca="1">IF($A74="","",SUMIFS('All Amortization Lines'!$T:$T,INDIRECT("'All Amortization Lines'!"&amp;$G$3&amp;":"&amp;$G$3),$A74,'All Amortization Lines'!$Q:$Q,$C$3))</f>
        <v/>
      </c>
      <c r="D74" s="16" t="str">
        <f ca="1">IF($A74="","",SUMIFS('All Amortization Lines'!$T:$T,INDIRECT("'All Amortization Lines'!"&amp;$G$3&amp;":"&amp;$G$3),$A74,'All Amortization Lines'!$J:$J,"&gt;="&amp;$B$3,'All Amortization Lines'!$J:$J,"&lt;="&amp;$A$3,'All Amortization Lines'!$Q:$Q,$A$3))</f>
        <v/>
      </c>
      <c r="E74" s="16" t="str">
        <f ca="1">IF($A74="","",-SUMIFS('All Amortization Lines'!$R:$R,INDIRECT("'All Amortization Lines'!"&amp;$G$3&amp;":"&amp;$G$3),$A74,'All Amortization Lines'!$Q:$Q,$A$3))</f>
        <v/>
      </c>
      <c r="F74" s="16" t="str">
        <f t="shared" ref="F74:F137" si="5">IF($A74="","",SUM(C74:E74))</f>
        <v/>
      </c>
      <c r="I74" s="16" t="str">
        <f ca="1">IF($A74="","",SUMIFS('All Amortization Lines'!$T:$T,INDIRECT("'All Amortization Lines'!"&amp;$G$3&amp;":"&amp;$G$3),$A74,'All Amortization Lines'!$Q:$Q,$A$3))</f>
        <v/>
      </c>
      <c r="J74" s="16" t="str">
        <f t="shared" ref="J74:J137" si="6">IF($A74="","",F74-I74)</f>
        <v/>
      </c>
    </row>
    <row r="75" spans="2:10" x14ac:dyDescent="0.45">
      <c r="B75" s="16" t="str">
        <f ca="1">IF($A75="","",SUMIFS('All Amortization Lines'!$N:$N,INDIRECT("'All Amortization Lines'!"&amp;$G$3&amp;":"&amp;$G$3),$A75,'All Amortization Lines'!$Q:$Q,$A$3))</f>
        <v/>
      </c>
      <c r="C75" s="16" t="str">
        <f ca="1">IF($A75="","",SUMIFS('All Amortization Lines'!$T:$T,INDIRECT("'All Amortization Lines'!"&amp;$G$3&amp;":"&amp;$G$3),$A75,'All Amortization Lines'!$Q:$Q,$C$3))</f>
        <v/>
      </c>
      <c r="D75" s="16" t="str">
        <f ca="1">IF($A75="","",SUMIFS('All Amortization Lines'!$T:$T,INDIRECT("'All Amortization Lines'!"&amp;$G$3&amp;":"&amp;$G$3),$A75,'All Amortization Lines'!$J:$J,"&gt;="&amp;$B$3,'All Amortization Lines'!$J:$J,"&lt;="&amp;$A$3,'All Amortization Lines'!$Q:$Q,$A$3))</f>
        <v/>
      </c>
      <c r="E75" s="16" t="str">
        <f ca="1">IF($A75="","",-SUMIFS('All Amortization Lines'!$R:$R,INDIRECT("'All Amortization Lines'!"&amp;$G$3&amp;":"&amp;$G$3),$A75,'All Amortization Lines'!$Q:$Q,$A$3))</f>
        <v/>
      </c>
      <c r="F75" s="16" t="str">
        <f t="shared" si="5"/>
        <v/>
      </c>
      <c r="I75" s="16" t="str">
        <f ca="1">IF($A75="","",SUMIFS('All Amortization Lines'!$T:$T,INDIRECT("'All Amortization Lines'!"&amp;$G$3&amp;":"&amp;$G$3),$A75,'All Amortization Lines'!$Q:$Q,$A$3))</f>
        <v/>
      </c>
      <c r="J75" s="16" t="str">
        <f t="shared" si="6"/>
        <v/>
      </c>
    </row>
    <row r="76" spans="2:10" x14ac:dyDescent="0.45">
      <c r="B76" s="16" t="str">
        <f ca="1">IF($A76="","",SUMIFS('All Amortization Lines'!$N:$N,INDIRECT("'All Amortization Lines'!"&amp;$G$3&amp;":"&amp;$G$3),$A76,'All Amortization Lines'!$Q:$Q,$A$3))</f>
        <v/>
      </c>
      <c r="C76" s="16" t="str">
        <f ca="1">IF($A76="","",SUMIFS('All Amortization Lines'!$T:$T,INDIRECT("'All Amortization Lines'!"&amp;$G$3&amp;":"&amp;$G$3),$A76,'All Amortization Lines'!$Q:$Q,$C$3))</f>
        <v/>
      </c>
      <c r="D76" s="16" t="str">
        <f ca="1">IF($A76="","",SUMIFS('All Amortization Lines'!$T:$T,INDIRECT("'All Amortization Lines'!"&amp;$G$3&amp;":"&amp;$G$3),$A76,'All Amortization Lines'!$J:$J,"&gt;="&amp;$B$3,'All Amortization Lines'!$J:$J,"&lt;="&amp;$A$3,'All Amortization Lines'!$Q:$Q,$A$3))</f>
        <v/>
      </c>
      <c r="E76" s="16" t="str">
        <f ca="1">IF($A76="","",-SUMIFS('All Amortization Lines'!$R:$R,INDIRECT("'All Amortization Lines'!"&amp;$G$3&amp;":"&amp;$G$3),$A76,'All Amortization Lines'!$Q:$Q,$A$3))</f>
        <v/>
      </c>
      <c r="F76" s="16" t="str">
        <f t="shared" si="5"/>
        <v/>
      </c>
      <c r="I76" s="16" t="str">
        <f ca="1">IF($A76="","",SUMIFS('All Amortization Lines'!$T:$T,INDIRECT("'All Amortization Lines'!"&amp;$G$3&amp;":"&amp;$G$3),$A76,'All Amortization Lines'!$Q:$Q,$A$3))</f>
        <v/>
      </c>
      <c r="J76" s="16" t="str">
        <f t="shared" si="6"/>
        <v/>
      </c>
    </row>
    <row r="77" spans="2:10" x14ac:dyDescent="0.45">
      <c r="B77" s="16" t="str">
        <f ca="1">IF($A77="","",SUMIFS('All Amortization Lines'!$N:$N,INDIRECT("'All Amortization Lines'!"&amp;$G$3&amp;":"&amp;$G$3),$A77,'All Amortization Lines'!$Q:$Q,$A$3))</f>
        <v/>
      </c>
      <c r="C77" s="16" t="str">
        <f ca="1">IF($A77="","",SUMIFS('All Amortization Lines'!$T:$T,INDIRECT("'All Amortization Lines'!"&amp;$G$3&amp;":"&amp;$G$3),$A77,'All Amortization Lines'!$Q:$Q,$C$3))</f>
        <v/>
      </c>
      <c r="D77" s="16" t="str">
        <f ca="1">IF($A77="","",SUMIFS('All Amortization Lines'!$T:$T,INDIRECT("'All Amortization Lines'!"&amp;$G$3&amp;":"&amp;$G$3),$A77,'All Amortization Lines'!$J:$J,"&gt;="&amp;$B$3,'All Amortization Lines'!$J:$J,"&lt;="&amp;$A$3,'All Amortization Lines'!$Q:$Q,$A$3))</f>
        <v/>
      </c>
      <c r="E77" s="16" t="str">
        <f ca="1">IF($A77="","",-SUMIFS('All Amortization Lines'!$R:$R,INDIRECT("'All Amortization Lines'!"&amp;$G$3&amp;":"&amp;$G$3),$A77,'All Amortization Lines'!$Q:$Q,$A$3))</f>
        <v/>
      </c>
      <c r="F77" s="16" t="str">
        <f t="shared" si="5"/>
        <v/>
      </c>
      <c r="I77" s="16" t="str">
        <f ca="1">IF($A77="","",SUMIFS('All Amortization Lines'!$T:$T,INDIRECT("'All Amortization Lines'!"&amp;$G$3&amp;":"&amp;$G$3),$A77,'All Amortization Lines'!$Q:$Q,$A$3))</f>
        <v/>
      </c>
      <c r="J77" s="16" t="str">
        <f t="shared" si="6"/>
        <v/>
      </c>
    </row>
    <row r="78" spans="2:10" x14ac:dyDescent="0.45">
      <c r="B78" s="16" t="str">
        <f ca="1">IF($A78="","",SUMIFS('All Amortization Lines'!$N:$N,INDIRECT("'All Amortization Lines'!"&amp;$G$3&amp;":"&amp;$G$3),$A78,'All Amortization Lines'!$Q:$Q,$A$3))</f>
        <v/>
      </c>
      <c r="C78" s="16" t="str">
        <f ca="1">IF($A78="","",SUMIFS('All Amortization Lines'!$T:$T,INDIRECT("'All Amortization Lines'!"&amp;$G$3&amp;":"&amp;$G$3),$A78,'All Amortization Lines'!$Q:$Q,$C$3))</f>
        <v/>
      </c>
      <c r="D78" s="16" t="str">
        <f ca="1">IF($A78="","",SUMIFS('All Amortization Lines'!$T:$T,INDIRECT("'All Amortization Lines'!"&amp;$G$3&amp;":"&amp;$G$3),$A78,'All Amortization Lines'!$J:$J,"&gt;="&amp;$B$3,'All Amortization Lines'!$J:$J,"&lt;="&amp;$A$3,'All Amortization Lines'!$Q:$Q,$A$3))</f>
        <v/>
      </c>
      <c r="E78" s="16" t="str">
        <f ca="1">IF($A78="","",-SUMIFS('All Amortization Lines'!$R:$R,INDIRECT("'All Amortization Lines'!"&amp;$G$3&amp;":"&amp;$G$3),$A78,'All Amortization Lines'!$Q:$Q,$A$3))</f>
        <v/>
      </c>
      <c r="F78" s="16" t="str">
        <f t="shared" si="5"/>
        <v/>
      </c>
      <c r="I78" s="16" t="str">
        <f ca="1">IF($A78="","",SUMIFS('All Amortization Lines'!$T:$T,INDIRECT("'All Amortization Lines'!"&amp;$G$3&amp;":"&amp;$G$3),$A78,'All Amortization Lines'!$Q:$Q,$A$3))</f>
        <v/>
      </c>
      <c r="J78" s="16" t="str">
        <f t="shared" si="6"/>
        <v/>
      </c>
    </row>
    <row r="79" spans="2:10" x14ac:dyDescent="0.45">
      <c r="B79" s="16" t="str">
        <f ca="1">IF($A79="","",SUMIFS('All Amortization Lines'!$N:$N,INDIRECT("'All Amortization Lines'!"&amp;$G$3&amp;":"&amp;$G$3),$A79,'All Amortization Lines'!$Q:$Q,$A$3))</f>
        <v/>
      </c>
      <c r="C79" s="16" t="str">
        <f ca="1">IF($A79="","",SUMIFS('All Amortization Lines'!$T:$T,INDIRECT("'All Amortization Lines'!"&amp;$G$3&amp;":"&amp;$G$3),$A79,'All Amortization Lines'!$Q:$Q,$C$3))</f>
        <v/>
      </c>
      <c r="D79" s="16" t="str">
        <f ca="1">IF($A79="","",SUMIFS('All Amortization Lines'!$T:$T,INDIRECT("'All Amortization Lines'!"&amp;$G$3&amp;":"&amp;$G$3),$A79,'All Amortization Lines'!$J:$J,"&gt;="&amp;$B$3,'All Amortization Lines'!$J:$J,"&lt;="&amp;$A$3,'All Amortization Lines'!$Q:$Q,$A$3))</f>
        <v/>
      </c>
      <c r="E79" s="16" t="str">
        <f ca="1">IF($A79="","",-SUMIFS('All Amortization Lines'!$R:$R,INDIRECT("'All Amortization Lines'!"&amp;$G$3&amp;":"&amp;$G$3),$A79,'All Amortization Lines'!$Q:$Q,$A$3))</f>
        <v/>
      </c>
      <c r="F79" s="16" t="str">
        <f t="shared" si="5"/>
        <v/>
      </c>
      <c r="I79" s="16" t="str">
        <f ca="1">IF($A79="","",SUMIFS('All Amortization Lines'!$T:$T,INDIRECT("'All Amortization Lines'!"&amp;$G$3&amp;":"&amp;$G$3),$A79,'All Amortization Lines'!$Q:$Q,$A$3))</f>
        <v/>
      </c>
      <c r="J79" s="16" t="str">
        <f t="shared" si="6"/>
        <v/>
      </c>
    </row>
    <row r="80" spans="2:10" x14ac:dyDescent="0.45">
      <c r="B80" s="16" t="str">
        <f ca="1">IF($A80="","",SUMIFS('All Amortization Lines'!$N:$N,INDIRECT("'All Amortization Lines'!"&amp;$G$3&amp;":"&amp;$G$3),$A80,'All Amortization Lines'!$Q:$Q,$A$3))</f>
        <v/>
      </c>
      <c r="C80" s="16" t="str">
        <f ca="1">IF($A80="","",SUMIFS('All Amortization Lines'!$T:$T,INDIRECT("'All Amortization Lines'!"&amp;$G$3&amp;":"&amp;$G$3),$A80,'All Amortization Lines'!$Q:$Q,$C$3))</f>
        <v/>
      </c>
      <c r="D80" s="16" t="str">
        <f ca="1">IF($A80="","",SUMIFS('All Amortization Lines'!$T:$T,INDIRECT("'All Amortization Lines'!"&amp;$G$3&amp;":"&amp;$G$3),$A80,'All Amortization Lines'!$J:$J,"&gt;="&amp;$B$3,'All Amortization Lines'!$J:$J,"&lt;="&amp;$A$3,'All Amortization Lines'!$Q:$Q,$A$3))</f>
        <v/>
      </c>
      <c r="E80" s="16" t="str">
        <f ca="1">IF($A80="","",-SUMIFS('All Amortization Lines'!$R:$R,INDIRECT("'All Amortization Lines'!"&amp;$G$3&amp;":"&amp;$G$3),$A80,'All Amortization Lines'!$Q:$Q,$A$3))</f>
        <v/>
      </c>
      <c r="F80" s="16" t="str">
        <f t="shared" si="5"/>
        <v/>
      </c>
      <c r="I80" s="16" t="str">
        <f ca="1">IF($A80="","",SUMIFS('All Amortization Lines'!$T:$T,INDIRECT("'All Amortization Lines'!"&amp;$G$3&amp;":"&amp;$G$3),$A80,'All Amortization Lines'!$Q:$Q,$A$3))</f>
        <v/>
      </c>
      <c r="J80" s="16" t="str">
        <f t="shared" si="6"/>
        <v/>
      </c>
    </row>
    <row r="81" spans="2:10" x14ac:dyDescent="0.45">
      <c r="B81" s="16" t="str">
        <f ca="1">IF($A81="","",SUMIFS('All Amortization Lines'!$N:$N,INDIRECT("'All Amortization Lines'!"&amp;$G$3&amp;":"&amp;$G$3),$A81,'All Amortization Lines'!$Q:$Q,$A$3))</f>
        <v/>
      </c>
      <c r="C81" s="16" t="str">
        <f ca="1">IF($A81="","",SUMIFS('All Amortization Lines'!$T:$T,INDIRECT("'All Amortization Lines'!"&amp;$G$3&amp;":"&amp;$G$3),$A81,'All Amortization Lines'!$Q:$Q,$C$3))</f>
        <v/>
      </c>
      <c r="D81" s="16" t="str">
        <f ca="1">IF($A81="","",SUMIFS('All Amortization Lines'!$T:$T,INDIRECT("'All Amortization Lines'!"&amp;$G$3&amp;":"&amp;$G$3),$A81,'All Amortization Lines'!$J:$J,"&gt;="&amp;$B$3,'All Amortization Lines'!$J:$J,"&lt;="&amp;$A$3,'All Amortization Lines'!$Q:$Q,$A$3))</f>
        <v/>
      </c>
      <c r="E81" s="16" t="str">
        <f ca="1">IF($A81="","",-SUMIFS('All Amortization Lines'!$R:$R,INDIRECT("'All Amortization Lines'!"&amp;$G$3&amp;":"&amp;$G$3),$A81,'All Amortization Lines'!$Q:$Q,$A$3))</f>
        <v/>
      </c>
      <c r="F81" s="16" t="str">
        <f t="shared" si="5"/>
        <v/>
      </c>
      <c r="I81" s="16" t="str">
        <f ca="1">IF($A81="","",SUMIFS('All Amortization Lines'!$T:$T,INDIRECT("'All Amortization Lines'!"&amp;$G$3&amp;":"&amp;$G$3),$A81,'All Amortization Lines'!$Q:$Q,$A$3))</f>
        <v/>
      </c>
      <c r="J81" s="16" t="str">
        <f t="shared" si="6"/>
        <v/>
      </c>
    </row>
    <row r="82" spans="2:10" x14ac:dyDescent="0.45">
      <c r="B82" s="16" t="str">
        <f ca="1">IF($A82="","",SUMIFS('All Amortization Lines'!$N:$N,INDIRECT("'All Amortization Lines'!"&amp;$G$3&amp;":"&amp;$G$3),$A82,'All Amortization Lines'!$Q:$Q,$A$3))</f>
        <v/>
      </c>
      <c r="C82" s="16" t="str">
        <f ca="1">IF($A82="","",SUMIFS('All Amortization Lines'!$T:$T,INDIRECT("'All Amortization Lines'!"&amp;$G$3&amp;":"&amp;$G$3),$A82,'All Amortization Lines'!$Q:$Q,$C$3))</f>
        <v/>
      </c>
      <c r="D82" s="16" t="str">
        <f ca="1">IF($A82="","",SUMIFS('All Amortization Lines'!$T:$T,INDIRECT("'All Amortization Lines'!"&amp;$G$3&amp;":"&amp;$G$3),$A82,'All Amortization Lines'!$J:$J,"&gt;="&amp;$B$3,'All Amortization Lines'!$J:$J,"&lt;="&amp;$A$3,'All Amortization Lines'!$Q:$Q,$A$3))</f>
        <v/>
      </c>
      <c r="E82" s="16" t="str">
        <f ca="1">IF($A82="","",-SUMIFS('All Amortization Lines'!$R:$R,INDIRECT("'All Amortization Lines'!"&amp;$G$3&amp;":"&amp;$G$3),$A82,'All Amortization Lines'!$Q:$Q,$A$3))</f>
        <v/>
      </c>
      <c r="F82" s="16" t="str">
        <f t="shared" si="5"/>
        <v/>
      </c>
      <c r="I82" s="16" t="str">
        <f ca="1">IF($A82="","",SUMIFS('All Amortization Lines'!$T:$T,INDIRECT("'All Amortization Lines'!"&amp;$G$3&amp;":"&amp;$G$3),$A82,'All Amortization Lines'!$Q:$Q,$A$3))</f>
        <v/>
      </c>
      <c r="J82" s="16" t="str">
        <f t="shared" si="6"/>
        <v/>
      </c>
    </row>
    <row r="83" spans="2:10" x14ac:dyDescent="0.45">
      <c r="B83" s="16" t="str">
        <f ca="1">IF($A83="","",SUMIFS('All Amortization Lines'!$N:$N,INDIRECT("'All Amortization Lines'!"&amp;$G$3&amp;":"&amp;$G$3),$A83,'All Amortization Lines'!$Q:$Q,$A$3))</f>
        <v/>
      </c>
      <c r="C83" s="16" t="str">
        <f ca="1">IF($A83="","",SUMIFS('All Amortization Lines'!$T:$T,INDIRECT("'All Amortization Lines'!"&amp;$G$3&amp;":"&amp;$G$3),$A83,'All Amortization Lines'!$Q:$Q,$C$3))</f>
        <v/>
      </c>
      <c r="D83" s="16" t="str">
        <f ca="1">IF($A83="","",SUMIFS('All Amortization Lines'!$T:$T,INDIRECT("'All Amortization Lines'!"&amp;$G$3&amp;":"&amp;$G$3),$A83,'All Amortization Lines'!$J:$J,"&gt;="&amp;$B$3,'All Amortization Lines'!$J:$J,"&lt;="&amp;$A$3,'All Amortization Lines'!$Q:$Q,$A$3))</f>
        <v/>
      </c>
      <c r="E83" s="16" t="str">
        <f ca="1">IF($A83="","",-SUMIFS('All Amortization Lines'!$R:$R,INDIRECT("'All Amortization Lines'!"&amp;$G$3&amp;":"&amp;$G$3),$A83,'All Amortization Lines'!$Q:$Q,$A$3))</f>
        <v/>
      </c>
      <c r="F83" s="16" t="str">
        <f t="shared" si="5"/>
        <v/>
      </c>
      <c r="I83" s="16" t="str">
        <f ca="1">IF($A83="","",SUMIFS('All Amortization Lines'!$T:$T,INDIRECT("'All Amortization Lines'!"&amp;$G$3&amp;":"&amp;$G$3),$A83,'All Amortization Lines'!$Q:$Q,$A$3))</f>
        <v/>
      </c>
      <c r="J83" s="16" t="str">
        <f t="shared" si="6"/>
        <v/>
      </c>
    </row>
    <row r="84" spans="2:10" x14ac:dyDescent="0.45">
      <c r="B84" s="16" t="str">
        <f ca="1">IF($A84="","",SUMIFS('All Amortization Lines'!$N:$N,INDIRECT("'All Amortization Lines'!"&amp;$G$3&amp;":"&amp;$G$3),$A84,'All Amortization Lines'!$Q:$Q,$A$3))</f>
        <v/>
      </c>
      <c r="C84" s="16" t="str">
        <f ca="1">IF($A84="","",SUMIFS('All Amortization Lines'!$T:$T,INDIRECT("'All Amortization Lines'!"&amp;$G$3&amp;":"&amp;$G$3),$A84,'All Amortization Lines'!$Q:$Q,$C$3))</f>
        <v/>
      </c>
      <c r="D84" s="16" t="str">
        <f ca="1">IF($A84="","",SUMIFS('All Amortization Lines'!$T:$T,INDIRECT("'All Amortization Lines'!"&amp;$G$3&amp;":"&amp;$G$3),$A84,'All Amortization Lines'!$J:$J,"&gt;="&amp;$B$3,'All Amortization Lines'!$J:$J,"&lt;="&amp;$A$3,'All Amortization Lines'!$Q:$Q,$A$3))</f>
        <v/>
      </c>
      <c r="E84" s="16" t="str">
        <f ca="1">IF($A84="","",-SUMIFS('All Amortization Lines'!$R:$R,INDIRECT("'All Amortization Lines'!"&amp;$G$3&amp;":"&amp;$G$3),$A84,'All Amortization Lines'!$Q:$Q,$A$3))</f>
        <v/>
      </c>
      <c r="F84" s="16" t="str">
        <f t="shared" si="5"/>
        <v/>
      </c>
      <c r="I84" s="16" t="str">
        <f ca="1">IF($A84="","",SUMIFS('All Amortization Lines'!$T:$T,INDIRECT("'All Amortization Lines'!"&amp;$G$3&amp;":"&amp;$G$3),$A84,'All Amortization Lines'!$Q:$Q,$A$3))</f>
        <v/>
      </c>
      <c r="J84" s="16" t="str">
        <f t="shared" si="6"/>
        <v/>
      </c>
    </row>
    <row r="85" spans="2:10" x14ac:dyDescent="0.45">
      <c r="B85" s="16" t="str">
        <f ca="1">IF($A85="","",SUMIFS('All Amortization Lines'!$N:$N,INDIRECT("'All Amortization Lines'!"&amp;$G$3&amp;":"&amp;$G$3),$A85,'All Amortization Lines'!$Q:$Q,$A$3))</f>
        <v/>
      </c>
      <c r="C85" s="16" t="str">
        <f ca="1">IF($A85="","",SUMIFS('All Amortization Lines'!$T:$T,INDIRECT("'All Amortization Lines'!"&amp;$G$3&amp;":"&amp;$G$3),$A85,'All Amortization Lines'!$Q:$Q,$C$3))</f>
        <v/>
      </c>
      <c r="D85" s="16" t="str">
        <f ca="1">IF($A85="","",SUMIFS('All Amortization Lines'!$T:$T,INDIRECT("'All Amortization Lines'!"&amp;$G$3&amp;":"&amp;$G$3),$A85,'All Amortization Lines'!$J:$J,"&gt;="&amp;$B$3,'All Amortization Lines'!$J:$J,"&lt;="&amp;$A$3,'All Amortization Lines'!$Q:$Q,$A$3))</f>
        <v/>
      </c>
      <c r="E85" s="16" t="str">
        <f ca="1">IF($A85="","",-SUMIFS('All Amortization Lines'!$R:$R,INDIRECT("'All Amortization Lines'!"&amp;$G$3&amp;":"&amp;$G$3),$A85,'All Amortization Lines'!$Q:$Q,$A$3))</f>
        <v/>
      </c>
      <c r="F85" s="16" t="str">
        <f t="shared" si="5"/>
        <v/>
      </c>
      <c r="I85" s="16" t="str">
        <f ca="1">IF($A85="","",SUMIFS('All Amortization Lines'!$T:$T,INDIRECT("'All Amortization Lines'!"&amp;$G$3&amp;":"&amp;$G$3),$A85,'All Amortization Lines'!$Q:$Q,$A$3))</f>
        <v/>
      </c>
      <c r="J85" s="16" t="str">
        <f t="shared" si="6"/>
        <v/>
      </c>
    </row>
    <row r="86" spans="2:10" x14ac:dyDescent="0.45">
      <c r="B86" s="16" t="str">
        <f ca="1">IF($A86="","",SUMIFS('All Amortization Lines'!$N:$N,INDIRECT("'All Amortization Lines'!"&amp;$G$3&amp;":"&amp;$G$3),$A86,'All Amortization Lines'!$Q:$Q,$A$3))</f>
        <v/>
      </c>
      <c r="C86" s="16" t="str">
        <f ca="1">IF($A86="","",SUMIFS('All Amortization Lines'!$T:$T,INDIRECT("'All Amortization Lines'!"&amp;$G$3&amp;":"&amp;$G$3),$A86,'All Amortization Lines'!$Q:$Q,$C$3))</f>
        <v/>
      </c>
      <c r="D86" s="16" t="str">
        <f ca="1">IF($A86="","",SUMIFS('All Amortization Lines'!$T:$T,INDIRECT("'All Amortization Lines'!"&amp;$G$3&amp;":"&amp;$G$3),$A86,'All Amortization Lines'!$J:$J,"&gt;="&amp;$B$3,'All Amortization Lines'!$J:$J,"&lt;="&amp;$A$3,'All Amortization Lines'!$Q:$Q,$A$3))</f>
        <v/>
      </c>
      <c r="E86" s="16" t="str">
        <f ca="1">IF($A86="","",-SUMIFS('All Amortization Lines'!$R:$R,INDIRECT("'All Amortization Lines'!"&amp;$G$3&amp;":"&amp;$G$3),$A86,'All Amortization Lines'!$Q:$Q,$A$3))</f>
        <v/>
      </c>
      <c r="F86" s="16" t="str">
        <f t="shared" si="5"/>
        <v/>
      </c>
      <c r="I86" s="16" t="str">
        <f ca="1">IF($A86="","",SUMIFS('All Amortization Lines'!$T:$T,INDIRECT("'All Amortization Lines'!"&amp;$G$3&amp;":"&amp;$G$3),$A86,'All Amortization Lines'!$Q:$Q,$A$3))</f>
        <v/>
      </c>
      <c r="J86" s="16" t="str">
        <f t="shared" si="6"/>
        <v/>
      </c>
    </row>
    <row r="87" spans="2:10" x14ac:dyDescent="0.45">
      <c r="B87" s="16" t="str">
        <f ca="1">IF($A87="","",SUMIFS('All Amortization Lines'!$N:$N,INDIRECT("'All Amortization Lines'!"&amp;$G$3&amp;":"&amp;$G$3),$A87,'All Amortization Lines'!$Q:$Q,$A$3))</f>
        <v/>
      </c>
      <c r="C87" s="16" t="str">
        <f ca="1">IF($A87="","",SUMIFS('All Amortization Lines'!$T:$T,INDIRECT("'All Amortization Lines'!"&amp;$G$3&amp;":"&amp;$G$3),$A87,'All Amortization Lines'!$Q:$Q,$C$3))</f>
        <v/>
      </c>
      <c r="D87" s="16" t="str">
        <f ca="1">IF($A87="","",SUMIFS('All Amortization Lines'!$T:$T,INDIRECT("'All Amortization Lines'!"&amp;$G$3&amp;":"&amp;$G$3),$A87,'All Amortization Lines'!$J:$J,"&gt;="&amp;$B$3,'All Amortization Lines'!$J:$J,"&lt;="&amp;$A$3,'All Amortization Lines'!$Q:$Q,$A$3))</f>
        <v/>
      </c>
      <c r="E87" s="16" t="str">
        <f ca="1">IF($A87="","",-SUMIFS('All Amortization Lines'!$R:$R,INDIRECT("'All Amortization Lines'!"&amp;$G$3&amp;":"&amp;$G$3),$A87,'All Amortization Lines'!$Q:$Q,$A$3))</f>
        <v/>
      </c>
      <c r="F87" s="16" t="str">
        <f t="shared" si="5"/>
        <v/>
      </c>
      <c r="I87" s="16" t="str">
        <f ca="1">IF($A87="","",SUMIFS('All Amortization Lines'!$T:$T,INDIRECT("'All Amortization Lines'!"&amp;$G$3&amp;":"&amp;$G$3),$A87,'All Amortization Lines'!$Q:$Q,$A$3))</f>
        <v/>
      </c>
      <c r="J87" s="16" t="str">
        <f t="shared" si="6"/>
        <v/>
      </c>
    </row>
    <row r="88" spans="2:10" x14ac:dyDescent="0.45">
      <c r="B88" s="16" t="str">
        <f ca="1">IF($A88="","",SUMIFS('All Amortization Lines'!$N:$N,INDIRECT("'All Amortization Lines'!"&amp;$G$3&amp;":"&amp;$G$3),$A88,'All Amortization Lines'!$Q:$Q,$A$3))</f>
        <v/>
      </c>
      <c r="C88" s="16" t="str">
        <f ca="1">IF($A88="","",SUMIFS('All Amortization Lines'!$T:$T,INDIRECT("'All Amortization Lines'!"&amp;$G$3&amp;":"&amp;$G$3),$A88,'All Amortization Lines'!$Q:$Q,$C$3))</f>
        <v/>
      </c>
      <c r="D88" s="16" t="str">
        <f ca="1">IF($A88="","",SUMIFS('All Amortization Lines'!$T:$T,INDIRECT("'All Amortization Lines'!"&amp;$G$3&amp;":"&amp;$G$3),$A88,'All Amortization Lines'!$J:$J,"&gt;="&amp;$B$3,'All Amortization Lines'!$J:$J,"&lt;="&amp;$A$3,'All Amortization Lines'!$Q:$Q,$A$3))</f>
        <v/>
      </c>
      <c r="E88" s="16" t="str">
        <f ca="1">IF($A88="","",-SUMIFS('All Amortization Lines'!$R:$R,INDIRECT("'All Amortization Lines'!"&amp;$G$3&amp;":"&amp;$G$3),$A88,'All Amortization Lines'!$Q:$Q,$A$3))</f>
        <v/>
      </c>
      <c r="F88" s="16" t="str">
        <f t="shared" si="5"/>
        <v/>
      </c>
      <c r="I88" s="16" t="str">
        <f ca="1">IF($A88="","",SUMIFS('All Amortization Lines'!$T:$T,INDIRECT("'All Amortization Lines'!"&amp;$G$3&amp;":"&amp;$G$3),$A88,'All Amortization Lines'!$Q:$Q,$A$3))</f>
        <v/>
      </c>
      <c r="J88" s="16" t="str">
        <f t="shared" si="6"/>
        <v/>
      </c>
    </row>
    <row r="89" spans="2:10" x14ac:dyDescent="0.45">
      <c r="B89" s="16" t="str">
        <f ca="1">IF($A89="","",SUMIFS('All Amortization Lines'!$N:$N,INDIRECT("'All Amortization Lines'!"&amp;$G$3&amp;":"&amp;$G$3),$A89,'All Amortization Lines'!$Q:$Q,$A$3))</f>
        <v/>
      </c>
      <c r="C89" s="16" t="str">
        <f ca="1">IF($A89="","",SUMIFS('All Amortization Lines'!$T:$T,INDIRECT("'All Amortization Lines'!"&amp;$G$3&amp;":"&amp;$G$3),$A89,'All Amortization Lines'!$Q:$Q,$C$3))</f>
        <v/>
      </c>
      <c r="D89" s="16" t="str">
        <f ca="1">IF($A89="","",SUMIFS('All Amortization Lines'!$T:$T,INDIRECT("'All Amortization Lines'!"&amp;$G$3&amp;":"&amp;$G$3),$A89,'All Amortization Lines'!$J:$J,"&gt;="&amp;$B$3,'All Amortization Lines'!$J:$J,"&lt;="&amp;$A$3,'All Amortization Lines'!$Q:$Q,$A$3))</f>
        <v/>
      </c>
      <c r="E89" s="16" t="str">
        <f ca="1">IF($A89="","",-SUMIFS('All Amortization Lines'!$R:$R,INDIRECT("'All Amortization Lines'!"&amp;$G$3&amp;":"&amp;$G$3),$A89,'All Amortization Lines'!$Q:$Q,$A$3))</f>
        <v/>
      </c>
      <c r="F89" s="16" t="str">
        <f t="shared" si="5"/>
        <v/>
      </c>
      <c r="I89" s="16" t="str">
        <f ca="1">IF($A89="","",SUMIFS('All Amortization Lines'!$T:$T,INDIRECT("'All Amortization Lines'!"&amp;$G$3&amp;":"&amp;$G$3),$A89,'All Amortization Lines'!$Q:$Q,$A$3))</f>
        <v/>
      </c>
      <c r="J89" s="16" t="str">
        <f t="shared" si="6"/>
        <v/>
      </c>
    </row>
    <row r="90" spans="2:10" x14ac:dyDescent="0.45">
      <c r="B90" s="16" t="str">
        <f ca="1">IF($A90="","",SUMIFS('All Amortization Lines'!$N:$N,INDIRECT("'All Amortization Lines'!"&amp;$G$3&amp;":"&amp;$G$3),$A90,'All Amortization Lines'!$Q:$Q,$A$3))</f>
        <v/>
      </c>
      <c r="C90" s="16" t="str">
        <f ca="1">IF($A90="","",SUMIFS('All Amortization Lines'!$T:$T,INDIRECT("'All Amortization Lines'!"&amp;$G$3&amp;":"&amp;$G$3),$A90,'All Amortization Lines'!$Q:$Q,$C$3))</f>
        <v/>
      </c>
      <c r="D90" s="16" t="str">
        <f ca="1">IF($A90="","",SUMIFS('All Amortization Lines'!$T:$T,INDIRECT("'All Amortization Lines'!"&amp;$G$3&amp;":"&amp;$G$3),$A90,'All Amortization Lines'!$J:$J,"&gt;="&amp;$B$3,'All Amortization Lines'!$J:$J,"&lt;="&amp;$A$3,'All Amortization Lines'!$Q:$Q,$A$3))</f>
        <v/>
      </c>
      <c r="E90" s="16" t="str">
        <f ca="1">IF($A90="","",-SUMIFS('All Amortization Lines'!$R:$R,INDIRECT("'All Amortization Lines'!"&amp;$G$3&amp;":"&amp;$G$3),$A90,'All Amortization Lines'!$Q:$Q,$A$3))</f>
        <v/>
      </c>
      <c r="F90" s="16" t="str">
        <f t="shared" si="5"/>
        <v/>
      </c>
      <c r="I90" s="16" t="str">
        <f ca="1">IF($A90="","",SUMIFS('All Amortization Lines'!$T:$T,INDIRECT("'All Amortization Lines'!"&amp;$G$3&amp;":"&amp;$G$3),$A90,'All Amortization Lines'!$Q:$Q,$A$3))</f>
        <v/>
      </c>
      <c r="J90" s="16" t="str">
        <f t="shared" si="6"/>
        <v/>
      </c>
    </row>
    <row r="91" spans="2:10" x14ac:dyDescent="0.45">
      <c r="B91" s="16" t="str">
        <f ca="1">IF($A91="","",SUMIFS('All Amortization Lines'!$N:$N,INDIRECT("'All Amortization Lines'!"&amp;$G$3&amp;":"&amp;$G$3),$A91,'All Amortization Lines'!$Q:$Q,$A$3))</f>
        <v/>
      </c>
      <c r="C91" s="16" t="str">
        <f ca="1">IF($A91="","",SUMIFS('All Amortization Lines'!$T:$T,INDIRECT("'All Amortization Lines'!"&amp;$G$3&amp;":"&amp;$G$3),$A91,'All Amortization Lines'!$Q:$Q,$C$3))</f>
        <v/>
      </c>
      <c r="D91" s="16" t="str">
        <f ca="1">IF($A91="","",SUMIFS('All Amortization Lines'!$T:$T,INDIRECT("'All Amortization Lines'!"&amp;$G$3&amp;":"&amp;$G$3),$A91,'All Amortization Lines'!$J:$J,"&gt;="&amp;$B$3,'All Amortization Lines'!$J:$J,"&lt;="&amp;$A$3,'All Amortization Lines'!$Q:$Q,$A$3))</f>
        <v/>
      </c>
      <c r="E91" s="16" t="str">
        <f ca="1">IF($A91="","",-SUMIFS('All Amortization Lines'!$R:$R,INDIRECT("'All Amortization Lines'!"&amp;$G$3&amp;":"&amp;$G$3),$A91,'All Amortization Lines'!$Q:$Q,$A$3))</f>
        <v/>
      </c>
      <c r="F91" s="16" t="str">
        <f t="shared" si="5"/>
        <v/>
      </c>
      <c r="I91" s="16" t="str">
        <f ca="1">IF($A91="","",SUMIFS('All Amortization Lines'!$T:$T,INDIRECT("'All Amortization Lines'!"&amp;$G$3&amp;":"&amp;$G$3),$A91,'All Amortization Lines'!$Q:$Q,$A$3))</f>
        <v/>
      </c>
      <c r="J91" s="16" t="str">
        <f t="shared" si="6"/>
        <v/>
      </c>
    </row>
    <row r="92" spans="2:10" x14ac:dyDescent="0.45">
      <c r="B92" s="16" t="str">
        <f ca="1">IF($A92="","",SUMIFS('All Amortization Lines'!$N:$N,INDIRECT("'All Amortization Lines'!"&amp;$G$3&amp;":"&amp;$G$3),$A92,'All Amortization Lines'!$Q:$Q,$A$3))</f>
        <v/>
      </c>
      <c r="C92" s="16" t="str">
        <f ca="1">IF($A92="","",SUMIFS('All Amortization Lines'!$T:$T,INDIRECT("'All Amortization Lines'!"&amp;$G$3&amp;":"&amp;$G$3),$A92,'All Amortization Lines'!$Q:$Q,$C$3))</f>
        <v/>
      </c>
      <c r="D92" s="16" t="str">
        <f ca="1">IF($A92="","",SUMIFS('All Amortization Lines'!$T:$T,INDIRECT("'All Amortization Lines'!"&amp;$G$3&amp;":"&amp;$G$3),$A92,'All Amortization Lines'!$J:$J,"&gt;="&amp;$B$3,'All Amortization Lines'!$J:$J,"&lt;="&amp;$A$3,'All Amortization Lines'!$Q:$Q,$A$3))</f>
        <v/>
      </c>
      <c r="E92" s="16" t="str">
        <f ca="1">IF($A92="","",-SUMIFS('All Amortization Lines'!$R:$R,INDIRECT("'All Amortization Lines'!"&amp;$G$3&amp;":"&amp;$G$3),$A92,'All Amortization Lines'!$Q:$Q,$A$3))</f>
        <v/>
      </c>
      <c r="F92" s="16" t="str">
        <f t="shared" si="5"/>
        <v/>
      </c>
      <c r="I92" s="16" t="str">
        <f ca="1">IF($A92="","",SUMIFS('All Amortization Lines'!$T:$T,INDIRECT("'All Amortization Lines'!"&amp;$G$3&amp;":"&amp;$G$3),$A92,'All Amortization Lines'!$Q:$Q,$A$3))</f>
        <v/>
      </c>
      <c r="J92" s="16" t="str">
        <f t="shared" si="6"/>
        <v/>
      </c>
    </row>
    <row r="93" spans="2:10" x14ac:dyDescent="0.45">
      <c r="B93" s="16" t="str">
        <f ca="1">IF($A93="","",SUMIFS('All Amortization Lines'!$N:$N,INDIRECT("'All Amortization Lines'!"&amp;$G$3&amp;":"&amp;$G$3),$A93,'All Amortization Lines'!$Q:$Q,$A$3))</f>
        <v/>
      </c>
      <c r="C93" s="16" t="str">
        <f ca="1">IF($A93="","",SUMIFS('All Amortization Lines'!$T:$T,INDIRECT("'All Amortization Lines'!"&amp;$G$3&amp;":"&amp;$G$3),$A93,'All Amortization Lines'!$Q:$Q,$C$3))</f>
        <v/>
      </c>
      <c r="D93" s="16" t="str">
        <f ca="1">IF($A93="","",SUMIFS('All Amortization Lines'!$T:$T,INDIRECT("'All Amortization Lines'!"&amp;$G$3&amp;":"&amp;$G$3),$A93,'All Amortization Lines'!$J:$J,"&gt;="&amp;$B$3,'All Amortization Lines'!$J:$J,"&lt;="&amp;$A$3,'All Amortization Lines'!$Q:$Q,$A$3))</f>
        <v/>
      </c>
      <c r="E93" s="16" t="str">
        <f ca="1">IF($A93="","",-SUMIFS('All Amortization Lines'!$R:$R,INDIRECT("'All Amortization Lines'!"&amp;$G$3&amp;":"&amp;$G$3),$A93,'All Amortization Lines'!$Q:$Q,$A$3))</f>
        <v/>
      </c>
      <c r="F93" s="16" t="str">
        <f t="shared" si="5"/>
        <v/>
      </c>
      <c r="I93" s="16" t="str">
        <f ca="1">IF($A93="","",SUMIFS('All Amortization Lines'!$T:$T,INDIRECT("'All Amortization Lines'!"&amp;$G$3&amp;":"&amp;$G$3),$A93,'All Amortization Lines'!$Q:$Q,$A$3))</f>
        <v/>
      </c>
      <c r="J93" s="16" t="str">
        <f t="shared" si="6"/>
        <v/>
      </c>
    </row>
    <row r="94" spans="2:10" x14ac:dyDescent="0.45">
      <c r="B94" s="16" t="str">
        <f ca="1">IF($A94="","",SUMIFS('All Amortization Lines'!$N:$N,INDIRECT("'All Amortization Lines'!"&amp;$G$3&amp;":"&amp;$G$3),$A94,'All Amortization Lines'!$Q:$Q,$A$3))</f>
        <v/>
      </c>
      <c r="C94" s="16" t="str">
        <f ca="1">IF($A94="","",SUMIFS('All Amortization Lines'!$T:$T,INDIRECT("'All Amortization Lines'!"&amp;$G$3&amp;":"&amp;$G$3),$A94,'All Amortization Lines'!$Q:$Q,$C$3))</f>
        <v/>
      </c>
      <c r="D94" s="16" t="str">
        <f ca="1">IF($A94="","",SUMIFS('All Amortization Lines'!$T:$T,INDIRECT("'All Amortization Lines'!"&amp;$G$3&amp;":"&amp;$G$3),$A94,'All Amortization Lines'!$J:$J,"&gt;="&amp;$B$3,'All Amortization Lines'!$J:$J,"&lt;="&amp;$A$3,'All Amortization Lines'!$Q:$Q,$A$3))</f>
        <v/>
      </c>
      <c r="E94" s="16" t="str">
        <f ca="1">IF($A94="","",-SUMIFS('All Amortization Lines'!$R:$R,INDIRECT("'All Amortization Lines'!"&amp;$G$3&amp;":"&amp;$G$3),$A94,'All Amortization Lines'!$Q:$Q,$A$3))</f>
        <v/>
      </c>
      <c r="F94" s="16" t="str">
        <f t="shared" si="5"/>
        <v/>
      </c>
      <c r="I94" s="16" t="str">
        <f ca="1">IF($A94="","",SUMIFS('All Amortization Lines'!$T:$T,INDIRECT("'All Amortization Lines'!"&amp;$G$3&amp;":"&amp;$G$3),$A94,'All Amortization Lines'!$Q:$Q,$A$3))</f>
        <v/>
      </c>
      <c r="J94" s="16" t="str">
        <f t="shared" si="6"/>
        <v/>
      </c>
    </row>
    <row r="95" spans="2:10" x14ac:dyDescent="0.45">
      <c r="B95" s="16" t="str">
        <f ca="1">IF($A95="","",SUMIFS('All Amortization Lines'!$N:$N,INDIRECT("'All Amortization Lines'!"&amp;$G$3&amp;":"&amp;$G$3),$A95,'All Amortization Lines'!$Q:$Q,$A$3))</f>
        <v/>
      </c>
      <c r="C95" s="16" t="str">
        <f ca="1">IF($A95="","",SUMIFS('All Amortization Lines'!$T:$T,INDIRECT("'All Amortization Lines'!"&amp;$G$3&amp;":"&amp;$G$3),$A95,'All Amortization Lines'!$Q:$Q,$C$3))</f>
        <v/>
      </c>
      <c r="D95" s="16" t="str">
        <f ca="1">IF($A95="","",SUMIFS('All Amortization Lines'!$T:$T,INDIRECT("'All Amortization Lines'!"&amp;$G$3&amp;":"&amp;$G$3),$A95,'All Amortization Lines'!$J:$J,"&gt;="&amp;$B$3,'All Amortization Lines'!$J:$J,"&lt;="&amp;$A$3,'All Amortization Lines'!$Q:$Q,$A$3))</f>
        <v/>
      </c>
      <c r="E95" s="16" t="str">
        <f ca="1">IF($A95="","",-SUMIFS('All Amortization Lines'!$R:$R,INDIRECT("'All Amortization Lines'!"&amp;$G$3&amp;":"&amp;$G$3),$A95,'All Amortization Lines'!$Q:$Q,$A$3))</f>
        <v/>
      </c>
      <c r="F95" s="16" t="str">
        <f t="shared" si="5"/>
        <v/>
      </c>
      <c r="I95" s="16" t="str">
        <f ca="1">IF($A95="","",SUMIFS('All Amortization Lines'!$T:$T,INDIRECT("'All Amortization Lines'!"&amp;$G$3&amp;":"&amp;$G$3),$A95,'All Amortization Lines'!$Q:$Q,$A$3))</f>
        <v/>
      </c>
      <c r="J95" s="16" t="str">
        <f t="shared" si="6"/>
        <v/>
      </c>
    </row>
    <row r="96" spans="2:10" x14ac:dyDescent="0.45">
      <c r="B96" s="16" t="str">
        <f ca="1">IF($A96="","",SUMIFS('All Amortization Lines'!$N:$N,INDIRECT("'All Amortization Lines'!"&amp;$G$3&amp;":"&amp;$G$3),$A96,'All Amortization Lines'!$Q:$Q,$A$3))</f>
        <v/>
      </c>
      <c r="C96" s="16" t="str">
        <f ca="1">IF($A96="","",SUMIFS('All Amortization Lines'!$T:$T,INDIRECT("'All Amortization Lines'!"&amp;$G$3&amp;":"&amp;$G$3),$A96,'All Amortization Lines'!$Q:$Q,$C$3))</f>
        <v/>
      </c>
      <c r="D96" s="16" t="str">
        <f ca="1">IF($A96="","",SUMIFS('All Amortization Lines'!$T:$T,INDIRECT("'All Amortization Lines'!"&amp;$G$3&amp;":"&amp;$G$3),$A96,'All Amortization Lines'!$J:$J,"&gt;="&amp;$B$3,'All Amortization Lines'!$J:$J,"&lt;="&amp;$A$3,'All Amortization Lines'!$Q:$Q,$A$3))</f>
        <v/>
      </c>
      <c r="E96" s="16" t="str">
        <f ca="1">IF($A96="","",-SUMIFS('All Amortization Lines'!$R:$R,INDIRECT("'All Amortization Lines'!"&amp;$G$3&amp;":"&amp;$G$3),$A96,'All Amortization Lines'!$Q:$Q,$A$3))</f>
        <v/>
      </c>
      <c r="F96" s="16" t="str">
        <f t="shared" si="5"/>
        <v/>
      </c>
      <c r="I96" s="16" t="str">
        <f ca="1">IF($A96="","",SUMIFS('All Amortization Lines'!$T:$T,INDIRECT("'All Amortization Lines'!"&amp;$G$3&amp;":"&amp;$G$3),$A96,'All Amortization Lines'!$Q:$Q,$A$3))</f>
        <v/>
      </c>
      <c r="J96" s="16" t="str">
        <f t="shared" si="6"/>
        <v/>
      </c>
    </row>
    <row r="97" spans="2:10" x14ac:dyDescent="0.45">
      <c r="B97" s="16" t="str">
        <f ca="1">IF($A97="","",SUMIFS('All Amortization Lines'!$N:$N,INDIRECT("'All Amortization Lines'!"&amp;$G$3&amp;":"&amp;$G$3),$A97,'All Amortization Lines'!$Q:$Q,$A$3))</f>
        <v/>
      </c>
      <c r="C97" s="16" t="str">
        <f ca="1">IF($A97="","",SUMIFS('All Amortization Lines'!$T:$T,INDIRECT("'All Amortization Lines'!"&amp;$G$3&amp;":"&amp;$G$3),$A97,'All Amortization Lines'!$Q:$Q,$C$3))</f>
        <v/>
      </c>
      <c r="D97" s="16" t="str">
        <f ca="1">IF($A97="","",SUMIFS('All Amortization Lines'!$T:$T,INDIRECT("'All Amortization Lines'!"&amp;$G$3&amp;":"&amp;$G$3),$A97,'All Amortization Lines'!$J:$J,"&gt;="&amp;$B$3,'All Amortization Lines'!$J:$J,"&lt;="&amp;$A$3,'All Amortization Lines'!$Q:$Q,$A$3))</f>
        <v/>
      </c>
      <c r="E97" s="16" t="str">
        <f ca="1">IF($A97="","",-SUMIFS('All Amortization Lines'!$R:$R,INDIRECT("'All Amortization Lines'!"&amp;$G$3&amp;":"&amp;$G$3),$A97,'All Amortization Lines'!$Q:$Q,$A$3))</f>
        <v/>
      </c>
      <c r="F97" s="16" t="str">
        <f t="shared" si="5"/>
        <v/>
      </c>
      <c r="I97" s="16" t="str">
        <f ca="1">IF($A97="","",SUMIFS('All Amortization Lines'!$T:$T,INDIRECT("'All Amortization Lines'!"&amp;$G$3&amp;":"&amp;$G$3),$A97,'All Amortization Lines'!$Q:$Q,$A$3))</f>
        <v/>
      </c>
      <c r="J97" s="16" t="str">
        <f t="shared" si="6"/>
        <v/>
      </c>
    </row>
    <row r="98" spans="2:10" x14ac:dyDescent="0.45">
      <c r="B98" s="16" t="str">
        <f ca="1">IF($A98="","",SUMIFS('All Amortization Lines'!$N:$N,INDIRECT("'All Amortization Lines'!"&amp;$G$3&amp;":"&amp;$G$3),$A98,'All Amortization Lines'!$Q:$Q,$A$3))</f>
        <v/>
      </c>
      <c r="C98" s="16" t="str">
        <f ca="1">IF($A98="","",SUMIFS('All Amortization Lines'!$T:$T,INDIRECT("'All Amortization Lines'!"&amp;$G$3&amp;":"&amp;$G$3),$A98,'All Amortization Lines'!$Q:$Q,$C$3))</f>
        <v/>
      </c>
      <c r="D98" s="16" t="str">
        <f ca="1">IF($A98="","",SUMIFS('All Amortization Lines'!$T:$T,INDIRECT("'All Amortization Lines'!"&amp;$G$3&amp;":"&amp;$G$3),$A98,'All Amortization Lines'!$J:$J,"&gt;="&amp;$B$3,'All Amortization Lines'!$J:$J,"&lt;="&amp;$A$3,'All Amortization Lines'!$Q:$Q,$A$3))</f>
        <v/>
      </c>
      <c r="E98" s="16" t="str">
        <f ca="1">IF($A98="","",-SUMIFS('All Amortization Lines'!$R:$R,INDIRECT("'All Amortization Lines'!"&amp;$G$3&amp;":"&amp;$G$3),$A98,'All Amortization Lines'!$Q:$Q,$A$3))</f>
        <v/>
      </c>
      <c r="F98" s="16" t="str">
        <f t="shared" si="5"/>
        <v/>
      </c>
      <c r="I98" s="16" t="str">
        <f ca="1">IF($A98="","",SUMIFS('All Amortization Lines'!$T:$T,INDIRECT("'All Amortization Lines'!"&amp;$G$3&amp;":"&amp;$G$3),$A98,'All Amortization Lines'!$Q:$Q,$A$3))</f>
        <v/>
      </c>
      <c r="J98" s="16" t="str">
        <f t="shared" si="6"/>
        <v/>
      </c>
    </row>
    <row r="99" spans="2:10" x14ac:dyDescent="0.45">
      <c r="B99" s="16" t="str">
        <f ca="1">IF($A99="","",SUMIFS('All Amortization Lines'!$N:$N,INDIRECT("'All Amortization Lines'!"&amp;$G$3&amp;":"&amp;$G$3),$A99,'All Amortization Lines'!$Q:$Q,$A$3))</f>
        <v/>
      </c>
      <c r="C99" s="16" t="str">
        <f ca="1">IF($A99="","",SUMIFS('All Amortization Lines'!$T:$T,INDIRECT("'All Amortization Lines'!"&amp;$G$3&amp;":"&amp;$G$3),$A99,'All Amortization Lines'!$Q:$Q,$C$3))</f>
        <v/>
      </c>
      <c r="D99" s="16" t="str">
        <f ca="1">IF($A99="","",SUMIFS('All Amortization Lines'!$T:$T,INDIRECT("'All Amortization Lines'!"&amp;$G$3&amp;":"&amp;$G$3),$A99,'All Amortization Lines'!$J:$J,"&gt;="&amp;$B$3,'All Amortization Lines'!$J:$J,"&lt;="&amp;$A$3,'All Amortization Lines'!$Q:$Q,$A$3))</f>
        <v/>
      </c>
      <c r="E99" s="16" t="str">
        <f ca="1">IF($A99="","",-SUMIFS('All Amortization Lines'!$R:$R,INDIRECT("'All Amortization Lines'!"&amp;$G$3&amp;":"&amp;$G$3),$A99,'All Amortization Lines'!$Q:$Q,$A$3))</f>
        <v/>
      </c>
      <c r="F99" s="16" t="str">
        <f t="shared" si="5"/>
        <v/>
      </c>
      <c r="I99" s="16" t="str">
        <f ca="1">IF($A99="","",SUMIFS('All Amortization Lines'!$T:$T,INDIRECT("'All Amortization Lines'!"&amp;$G$3&amp;":"&amp;$G$3),$A99,'All Amortization Lines'!$Q:$Q,$A$3))</f>
        <v/>
      </c>
      <c r="J99" s="16" t="str">
        <f t="shared" si="6"/>
        <v/>
      </c>
    </row>
    <row r="100" spans="2:10" x14ac:dyDescent="0.45">
      <c r="B100" s="16" t="str">
        <f ca="1">IF($A100="","",SUMIFS('All Amortization Lines'!$N:$N,INDIRECT("'All Amortization Lines'!"&amp;$G$3&amp;":"&amp;$G$3),$A100,'All Amortization Lines'!$Q:$Q,$A$3))</f>
        <v/>
      </c>
      <c r="C100" s="16" t="str">
        <f ca="1">IF($A100="","",SUMIFS('All Amortization Lines'!$T:$T,INDIRECT("'All Amortization Lines'!"&amp;$G$3&amp;":"&amp;$G$3),$A100,'All Amortization Lines'!$Q:$Q,$C$3))</f>
        <v/>
      </c>
      <c r="D100" s="16" t="str">
        <f ca="1">IF($A100="","",SUMIFS('All Amortization Lines'!$T:$T,INDIRECT("'All Amortization Lines'!"&amp;$G$3&amp;":"&amp;$G$3),$A100,'All Amortization Lines'!$J:$J,"&gt;="&amp;$B$3,'All Amortization Lines'!$J:$J,"&lt;="&amp;$A$3,'All Amortization Lines'!$Q:$Q,$A$3))</f>
        <v/>
      </c>
      <c r="E100" s="16" t="str">
        <f ca="1">IF($A100="","",-SUMIFS('All Amortization Lines'!$R:$R,INDIRECT("'All Amortization Lines'!"&amp;$G$3&amp;":"&amp;$G$3),$A100,'All Amortization Lines'!$Q:$Q,$A$3))</f>
        <v/>
      </c>
      <c r="F100" s="16" t="str">
        <f t="shared" si="5"/>
        <v/>
      </c>
      <c r="I100" s="16" t="str">
        <f ca="1">IF($A100="","",SUMIFS('All Amortization Lines'!$T:$T,INDIRECT("'All Amortization Lines'!"&amp;$G$3&amp;":"&amp;$G$3),$A100,'All Amortization Lines'!$Q:$Q,$A$3))</f>
        <v/>
      </c>
      <c r="J100" s="16" t="str">
        <f t="shared" si="6"/>
        <v/>
      </c>
    </row>
    <row r="101" spans="2:10" x14ac:dyDescent="0.45">
      <c r="B101" s="16" t="str">
        <f ca="1">IF($A101="","",SUMIFS('All Amortization Lines'!$N:$N,INDIRECT("'All Amortization Lines'!"&amp;$G$3&amp;":"&amp;$G$3),$A101,'All Amortization Lines'!$Q:$Q,$A$3))</f>
        <v/>
      </c>
      <c r="C101" s="16" t="str">
        <f ca="1">IF($A101="","",SUMIFS('All Amortization Lines'!$T:$T,INDIRECT("'All Amortization Lines'!"&amp;$G$3&amp;":"&amp;$G$3),$A101,'All Amortization Lines'!$Q:$Q,$C$3))</f>
        <v/>
      </c>
      <c r="D101" s="16" t="str">
        <f ca="1">IF($A101="","",SUMIFS('All Amortization Lines'!$T:$T,INDIRECT("'All Amortization Lines'!"&amp;$G$3&amp;":"&amp;$G$3),$A101,'All Amortization Lines'!$J:$J,"&gt;="&amp;$B$3,'All Amortization Lines'!$J:$J,"&lt;="&amp;$A$3,'All Amortization Lines'!$Q:$Q,$A$3))</f>
        <v/>
      </c>
      <c r="E101" s="16" t="str">
        <f ca="1">IF($A101="","",-SUMIFS('All Amortization Lines'!$R:$R,INDIRECT("'All Amortization Lines'!"&amp;$G$3&amp;":"&amp;$G$3),$A101,'All Amortization Lines'!$Q:$Q,$A$3))</f>
        <v/>
      </c>
      <c r="F101" s="16" t="str">
        <f t="shared" si="5"/>
        <v/>
      </c>
      <c r="I101" s="16" t="str">
        <f ca="1">IF($A101="","",SUMIFS('All Amortization Lines'!$T:$T,INDIRECT("'All Amortization Lines'!"&amp;$G$3&amp;":"&amp;$G$3),$A101,'All Amortization Lines'!$Q:$Q,$A$3))</f>
        <v/>
      </c>
      <c r="J101" s="16" t="str">
        <f t="shared" si="6"/>
        <v/>
      </c>
    </row>
    <row r="102" spans="2:10" x14ac:dyDescent="0.45">
      <c r="B102" s="16" t="str">
        <f ca="1">IF($A102="","",SUMIFS('All Amortization Lines'!$N:$N,INDIRECT("'All Amortization Lines'!"&amp;$G$3&amp;":"&amp;$G$3),$A102,'All Amortization Lines'!$Q:$Q,$A$3))</f>
        <v/>
      </c>
      <c r="C102" s="16" t="str">
        <f ca="1">IF($A102="","",SUMIFS('All Amortization Lines'!$T:$T,INDIRECT("'All Amortization Lines'!"&amp;$G$3&amp;":"&amp;$G$3),$A102,'All Amortization Lines'!$Q:$Q,$C$3))</f>
        <v/>
      </c>
      <c r="D102" s="16" t="str">
        <f ca="1">IF($A102="","",SUMIFS('All Amortization Lines'!$T:$T,INDIRECT("'All Amortization Lines'!"&amp;$G$3&amp;":"&amp;$G$3),$A102,'All Amortization Lines'!$J:$J,"&gt;="&amp;$B$3,'All Amortization Lines'!$J:$J,"&lt;="&amp;$A$3,'All Amortization Lines'!$Q:$Q,$A$3))</f>
        <v/>
      </c>
      <c r="E102" s="16" t="str">
        <f ca="1">IF($A102="","",-SUMIFS('All Amortization Lines'!$R:$R,INDIRECT("'All Amortization Lines'!"&amp;$G$3&amp;":"&amp;$G$3),$A102,'All Amortization Lines'!$Q:$Q,$A$3))</f>
        <v/>
      </c>
      <c r="F102" s="16" t="str">
        <f t="shared" si="5"/>
        <v/>
      </c>
      <c r="I102" s="16" t="str">
        <f ca="1">IF($A102="","",SUMIFS('All Amortization Lines'!$T:$T,INDIRECT("'All Amortization Lines'!"&amp;$G$3&amp;":"&amp;$G$3),$A102,'All Amortization Lines'!$Q:$Q,$A$3))</f>
        <v/>
      </c>
      <c r="J102" s="16" t="str">
        <f t="shared" si="6"/>
        <v/>
      </c>
    </row>
    <row r="103" spans="2:10" x14ac:dyDescent="0.45">
      <c r="B103" s="16" t="str">
        <f ca="1">IF($A103="","",SUMIFS('All Amortization Lines'!$N:$N,INDIRECT("'All Amortization Lines'!"&amp;$G$3&amp;":"&amp;$G$3),$A103,'All Amortization Lines'!$Q:$Q,$A$3))</f>
        <v/>
      </c>
      <c r="C103" s="16" t="str">
        <f ca="1">IF($A103="","",SUMIFS('All Amortization Lines'!$T:$T,INDIRECT("'All Amortization Lines'!"&amp;$G$3&amp;":"&amp;$G$3),$A103,'All Amortization Lines'!$Q:$Q,$C$3))</f>
        <v/>
      </c>
      <c r="D103" s="16" t="str">
        <f ca="1">IF($A103="","",SUMIFS('All Amortization Lines'!$T:$T,INDIRECT("'All Amortization Lines'!"&amp;$G$3&amp;":"&amp;$G$3),$A103,'All Amortization Lines'!$J:$J,"&gt;="&amp;$B$3,'All Amortization Lines'!$J:$J,"&lt;="&amp;$A$3,'All Amortization Lines'!$Q:$Q,$A$3))</f>
        <v/>
      </c>
      <c r="E103" s="16" t="str">
        <f ca="1">IF($A103="","",-SUMIFS('All Amortization Lines'!$R:$R,INDIRECT("'All Amortization Lines'!"&amp;$G$3&amp;":"&amp;$G$3),$A103,'All Amortization Lines'!$Q:$Q,$A$3))</f>
        <v/>
      </c>
      <c r="F103" s="16" t="str">
        <f t="shared" si="5"/>
        <v/>
      </c>
      <c r="I103" s="16" t="str">
        <f ca="1">IF($A103="","",SUMIFS('All Amortization Lines'!$T:$T,INDIRECT("'All Amortization Lines'!"&amp;$G$3&amp;":"&amp;$G$3),$A103,'All Amortization Lines'!$Q:$Q,$A$3))</f>
        <v/>
      </c>
      <c r="J103" s="16" t="str">
        <f t="shared" si="6"/>
        <v/>
      </c>
    </row>
    <row r="104" spans="2:10" x14ac:dyDescent="0.45">
      <c r="B104" s="16" t="str">
        <f ca="1">IF($A104="","",SUMIFS('All Amortization Lines'!$N:$N,INDIRECT("'All Amortization Lines'!"&amp;$G$3&amp;":"&amp;$G$3),$A104,'All Amortization Lines'!$Q:$Q,$A$3))</f>
        <v/>
      </c>
      <c r="C104" s="16" t="str">
        <f ca="1">IF($A104="","",SUMIFS('All Amortization Lines'!$T:$T,INDIRECT("'All Amortization Lines'!"&amp;$G$3&amp;":"&amp;$G$3),$A104,'All Amortization Lines'!$Q:$Q,$C$3))</f>
        <v/>
      </c>
      <c r="D104" s="16" t="str">
        <f ca="1">IF($A104="","",SUMIFS('All Amortization Lines'!$T:$T,INDIRECT("'All Amortization Lines'!"&amp;$G$3&amp;":"&amp;$G$3),$A104,'All Amortization Lines'!$J:$J,"&gt;="&amp;$B$3,'All Amortization Lines'!$J:$J,"&lt;="&amp;$A$3,'All Amortization Lines'!$Q:$Q,$A$3))</f>
        <v/>
      </c>
      <c r="E104" s="16" t="str">
        <f ca="1">IF($A104="","",-SUMIFS('All Amortization Lines'!$R:$R,INDIRECT("'All Amortization Lines'!"&amp;$G$3&amp;":"&amp;$G$3),$A104,'All Amortization Lines'!$Q:$Q,$A$3))</f>
        <v/>
      </c>
      <c r="F104" s="16" t="str">
        <f t="shared" si="5"/>
        <v/>
      </c>
      <c r="I104" s="16" t="str">
        <f ca="1">IF($A104="","",SUMIFS('All Amortization Lines'!$T:$T,INDIRECT("'All Amortization Lines'!"&amp;$G$3&amp;":"&amp;$G$3),$A104,'All Amortization Lines'!$Q:$Q,$A$3))</f>
        <v/>
      </c>
      <c r="J104" s="16" t="str">
        <f t="shared" si="6"/>
        <v/>
      </c>
    </row>
    <row r="105" spans="2:10" x14ac:dyDescent="0.45">
      <c r="B105" s="16" t="str">
        <f ca="1">IF($A105="","",SUMIFS('All Amortization Lines'!$N:$N,INDIRECT("'All Amortization Lines'!"&amp;$G$3&amp;":"&amp;$G$3),$A105,'All Amortization Lines'!$Q:$Q,$A$3))</f>
        <v/>
      </c>
      <c r="C105" s="16" t="str">
        <f ca="1">IF($A105="","",SUMIFS('All Amortization Lines'!$T:$T,INDIRECT("'All Amortization Lines'!"&amp;$G$3&amp;":"&amp;$G$3),$A105,'All Amortization Lines'!$Q:$Q,$C$3))</f>
        <v/>
      </c>
      <c r="D105" s="16" t="str">
        <f ca="1">IF($A105="","",SUMIFS('All Amortization Lines'!$T:$T,INDIRECT("'All Amortization Lines'!"&amp;$G$3&amp;":"&amp;$G$3),$A105,'All Amortization Lines'!$J:$J,"&gt;="&amp;$B$3,'All Amortization Lines'!$J:$J,"&lt;="&amp;$A$3,'All Amortization Lines'!$Q:$Q,$A$3))</f>
        <v/>
      </c>
      <c r="E105" s="16" t="str">
        <f ca="1">IF($A105="","",-SUMIFS('All Amortization Lines'!$R:$R,INDIRECT("'All Amortization Lines'!"&amp;$G$3&amp;":"&amp;$G$3),$A105,'All Amortization Lines'!$Q:$Q,$A$3))</f>
        <v/>
      </c>
      <c r="F105" s="16" t="str">
        <f t="shared" si="5"/>
        <v/>
      </c>
      <c r="I105" s="16" t="str">
        <f ca="1">IF($A105="","",SUMIFS('All Amortization Lines'!$T:$T,INDIRECT("'All Amortization Lines'!"&amp;$G$3&amp;":"&amp;$G$3),$A105,'All Amortization Lines'!$Q:$Q,$A$3))</f>
        <v/>
      </c>
      <c r="J105" s="16" t="str">
        <f t="shared" si="6"/>
        <v/>
      </c>
    </row>
    <row r="106" spans="2:10" x14ac:dyDescent="0.45">
      <c r="B106" s="16" t="str">
        <f ca="1">IF($A106="","",SUMIFS('All Amortization Lines'!$N:$N,INDIRECT("'All Amortization Lines'!"&amp;$G$3&amp;":"&amp;$G$3),$A106,'All Amortization Lines'!$Q:$Q,$A$3))</f>
        <v/>
      </c>
      <c r="C106" s="16" t="str">
        <f ca="1">IF($A106="","",SUMIFS('All Amortization Lines'!$T:$T,INDIRECT("'All Amortization Lines'!"&amp;$G$3&amp;":"&amp;$G$3),$A106,'All Amortization Lines'!$Q:$Q,$C$3))</f>
        <v/>
      </c>
      <c r="D106" s="16" t="str">
        <f ca="1">IF($A106="","",SUMIFS('All Amortization Lines'!$T:$T,INDIRECT("'All Amortization Lines'!"&amp;$G$3&amp;":"&amp;$G$3),$A106,'All Amortization Lines'!$J:$J,"&gt;="&amp;$B$3,'All Amortization Lines'!$J:$J,"&lt;="&amp;$A$3,'All Amortization Lines'!$Q:$Q,$A$3))</f>
        <v/>
      </c>
      <c r="E106" s="16" t="str">
        <f ca="1">IF($A106="","",-SUMIFS('All Amortization Lines'!$R:$R,INDIRECT("'All Amortization Lines'!"&amp;$G$3&amp;":"&amp;$G$3),$A106,'All Amortization Lines'!$Q:$Q,$A$3))</f>
        <v/>
      </c>
      <c r="F106" s="16" t="str">
        <f t="shared" si="5"/>
        <v/>
      </c>
      <c r="I106" s="16" t="str">
        <f ca="1">IF($A106="","",SUMIFS('All Amortization Lines'!$T:$T,INDIRECT("'All Amortization Lines'!"&amp;$G$3&amp;":"&amp;$G$3),$A106,'All Amortization Lines'!$Q:$Q,$A$3))</f>
        <v/>
      </c>
      <c r="J106" s="16" t="str">
        <f t="shared" si="6"/>
        <v/>
      </c>
    </row>
    <row r="107" spans="2:10" x14ac:dyDescent="0.45">
      <c r="B107" s="16" t="str">
        <f ca="1">IF($A107="","",SUMIFS('All Amortization Lines'!$N:$N,INDIRECT("'All Amortization Lines'!"&amp;$G$3&amp;":"&amp;$G$3),$A107,'All Amortization Lines'!$Q:$Q,$A$3))</f>
        <v/>
      </c>
      <c r="C107" s="16" t="str">
        <f ca="1">IF($A107="","",SUMIFS('All Amortization Lines'!$T:$T,INDIRECT("'All Amortization Lines'!"&amp;$G$3&amp;":"&amp;$G$3),$A107,'All Amortization Lines'!$Q:$Q,$C$3))</f>
        <v/>
      </c>
      <c r="D107" s="16" t="str">
        <f ca="1">IF($A107="","",SUMIFS('All Amortization Lines'!$T:$T,INDIRECT("'All Amortization Lines'!"&amp;$G$3&amp;":"&amp;$G$3),$A107,'All Amortization Lines'!$J:$J,"&gt;="&amp;$B$3,'All Amortization Lines'!$J:$J,"&lt;="&amp;$A$3,'All Amortization Lines'!$Q:$Q,$A$3))</f>
        <v/>
      </c>
      <c r="E107" s="16" t="str">
        <f ca="1">IF($A107="","",-SUMIFS('All Amortization Lines'!$R:$R,INDIRECT("'All Amortization Lines'!"&amp;$G$3&amp;":"&amp;$G$3),$A107,'All Amortization Lines'!$Q:$Q,$A$3))</f>
        <v/>
      </c>
      <c r="F107" s="16" t="str">
        <f t="shared" si="5"/>
        <v/>
      </c>
      <c r="I107" s="16" t="str">
        <f ca="1">IF($A107="","",SUMIFS('All Amortization Lines'!$T:$T,INDIRECT("'All Amortization Lines'!"&amp;$G$3&amp;":"&amp;$G$3),$A107,'All Amortization Lines'!$Q:$Q,$A$3))</f>
        <v/>
      </c>
      <c r="J107" s="16" t="str">
        <f t="shared" si="6"/>
        <v/>
      </c>
    </row>
    <row r="108" spans="2:10" x14ac:dyDescent="0.45">
      <c r="B108" s="16" t="str">
        <f ca="1">IF($A108="","",SUMIFS('All Amortization Lines'!$N:$N,INDIRECT("'All Amortization Lines'!"&amp;$G$3&amp;":"&amp;$G$3),$A108,'All Amortization Lines'!$Q:$Q,$A$3))</f>
        <v/>
      </c>
      <c r="C108" s="16" t="str">
        <f ca="1">IF($A108="","",SUMIFS('All Amortization Lines'!$T:$T,INDIRECT("'All Amortization Lines'!"&amp;$G$3&amp;":"&amp;$G$3),$A108,'All Amortization Lines'!$Q:$Q,$C$3))</f>
        <v/>
      </c>
      <c r="D108" s="16" t="str">
        <f ca="1">IF($A108="","",SUMIFS('All Amortization Lines'!$T:$T,INDIRECT("'All Amortization Lines'!"&amp;$G$3&amp;":"&amp;$G$3),$A108,'All Amortization Lines'!$J:$J,"&gt;="&amp;$B$3,'All Amortization Lines'!$J:$J,"&lt;="&amp;$A$3,'All Amortization Lines'!$Q:$Q,$A$3))</f>
        <v/>
      </c>
      <c r="E108" s="16" t="str">
        <f ca="1">IF($A108="","",-SUMIFS('All Amortization Lines'!$R:$R,INDIRECT("'All Amortization Lines'!"&amp;$G$3&amp;":"&amp;$G$3),$A108,'All Amortization Lines'!$Q:$Q,$A$3))</f>
        <v/>
      </c>
      <c r="F108" s="16" t="str">
        <f t="shared" si="5"/>
        <v/>
      </c>
      <c r="I108" s="16" t="str">
        <f ca="1">IF($A108="","",SUMIFS('All Amortization Lines'!$T:$T,INDIRECT("'All Amortization Lines'!"&amp;$G$3&amp;":"&amp;$G$3),$A108,'All Amortization Lines'!$Q:$Q,$A$3))</f>
        <v/>
      </c>
      <c r="J108" s="16" t="str">
        <f t="shared" si="6"/>
        <v/>
      </c>
    </row>
    <row r="109" spans="2:10" x14ac:dyDescent="0.45">
      <c r="B109" s="16" t="str">
        <f ca="1">IF($A109="","",SUMIFS('All Amortization Lines'!$N:$N,INDIRECT("'All Amortization Lines'!"&amp;$G$3&amp;":"&amp;$G$3),$A109,'All Amortization Lines'!$Q:$Q,$A$3))</f>
        <v/>
      </c>
      <c r="C109" s="16" t="str">
        <f ca="1">IF($A109="","",SUMIFS('All Amortization Lines'!$T:$T,INDIRECT("'All Amortization Lines'!"&amp;$G$3&amp;":"&amp;$G$3),$A109,'All Amortization Lines'!$Q:$Q,$C$3))</f>
        <v/>
      </c>
      <c r="D109" s="16" t="str">
        <f ca="1">IF($A109="","",SUMIFS('All Amortization Lines'!$T:$T,INDIRECT("'All Amortization Lines'!"&amp;$G$3&amp;":"&amp;$G$3),$A109,'All Amortization Lines'!$J:$J,"&gt;="&amp;$B$3,'All Amortization Lines'!$J:$J,"&lt;="&amp;$A$3,'All Amortization Lines'!$Q:$Q,$A$3))</f>
        <v/>
      </c>
      <c r="E109" s="16" t="str">
        <f ca="1">IF($A109="","",-SUMIFS('All Amortization Lines'!$R:$R,INDIRECT("'All Amortization Lines'!"&amp;$G$3&amp;":"&amp;$G$3),$A109,'All Amortization Lines'!$Q:$Q,$A$3))</f>
        <v/>
      </c>
      <c r="F109" s="16" t="str">
        <f t="shared" si="5"/>
        <v/>
      </c>
      <c r="I109" s="16" t="str">
        <f ca="1">IF($A109="","",SUMIFS('All Amortization Lines'!$T:$T,INDIRECT("'All Amortization Lines'!"&amp;$G$3&amp;":"&amp;$G$3),$A109,'All Amortization Lines'!$Q:$Q,$A$3))</f>
        <v/>
      </c>
      <c r="J109" s="16" t="str">
        <f t="shared" si="6"/>
        <v/>
      </c>
    </row>
    <row r="110" spans="2:10" x14ac:dyDescent="0.45">
      <c r="B110" s="16" t="str">
        <f ca="1">IF($A110="","",SUMIFS('All Amortization Lines'!$N:$N,INDIRECT("'All Amortization Lines'!"&amp;$G$3&amp;":"&amp;$G$3),$A110,'All Amortization Lines'!$Q:$Q,$A$3))</f>
        <v/>
      </c>
      <c r="C110" s="16" t="str">
        <f ca="1">IF($A110="","",SUMIFS('All Amortization Lines'!$T:$T,INDIRECT("'All Amortization Lines'!"&amp;$G$3&amp;":"&amp;$G$3),$A110,'All Amortization Lines'!$Q:$Q,$C$3))</f>
        <v/>
      </c>
      <c r="D110" s="16" t="str">
        <f ca="1">IF($A110="","",SUMIFS('All Amortization Lines'!$T:$T,INDIRECT("'All Amortization Lines'!"&amp;$G$3&amp;":"&amp;$G$3),$A110,'All Amortization Lines'!$J:$J,"&gt;="&amp;$B$3,'All Amortization Lines'!$J:$J,"&lt;="&amp;$A$3,'All Amortization Lines'!$Q:$Q,$A$3))</f>
        <v/>
      </c>
      <c r="E110" s="16" t="str">
        <f ca="1">IF($A110="","",-SUMIFS('All Amortization Lines'!$R:$R,INDIRECT("'All Amortization Lines'!"&amp;$G$3&amp;":"&amp;$G$3),$A110,'All Amortization Lines'!$Q:$Q,$A$3))</f>
        <v/>
      </c>
      <c r="F110" s="16" t="str">
        <f t="shared" si="5"/>
        <v/>
      </c>
      <c r="I110" s="16" t="str">
        <f ca="1">IF($A110="","",SUMIFS('All Amortization Lines'!$T:$T,INDIRECT("'All Amortization Lines'!"&amp;$G$3&amp;":"&amp;$G$3),$A110,'All Amortization Lines'!$Q:$Q,$A$3))</f>
        <v/>
      </c>
      <c r="J110" s="16" t="str">
        <f t="shared" si="6"/>
        <v/>
      </c>
    </row>
    <row r="111" spans="2:10" x14ac:dyDescent="0.45">
      <c r="B111" s="16" t="str">
        <f ca="1">IF($A111="","",SUMIFS('All Amortization Lines'!$N:$N,INDIRECT("'All Amortization Lines'!"&amp;$G$3&amp;":"&amp;$G$3),$A111,'All Amortization Lines'!$Q:$Q,$A$3))</f>
        <v/>
      </c>
      <c r="C111" s="16" t="str">
        <f ca="1">IF($A111="","",SUMIFS('All Amortization Lines'!$T:$T,INDIRECT("'All Amortization Lines'!"&amp;$G$3&amp;":"&amp;$G$3),$A111,'All Amortization Lines'!$Q:$Q,$C$3))</f>
        <v/>
      </c>
      <c r="D111" s="16" t="str">
        <f ca="1">IF($A111="","",SUMIFS('All Amortization Lines'!$T:$T,INDIRECT("'All Amortization Lines'!"&amp;$G$3&amp;":"&amp;$G$3),$A111,'All Amortization Lines'!$J:$J,"&gt;="&amp;$B$3,'All Amortization Lines'!$J:$J,"&lt;="&amp;$A$3,'All Amortization Lines'!$Q:$Q,$A$3))</f>
        <v/>
      </c>
      <c r="E111" s="16" t="str">
        <f ca="1">IF($A111="","",-SUMIFS('All Amortization Lines'!$R:$R,INDIRECT("'All Amortization Lines'!"&amp;$G$3&amp;":"&amp;$G$3),$A111,'All Amortization Lines'!$Q:$Q,$A$3))</f>
        <v/>
      </c>
      <c r="F111" s="16" t="str">
        <f t="shared" si="5"/>
        <v/>
      </c>
      <c r="I111" s="16" t="str">
        <f ca="1">IF($A111="","",SUMIFS('All Amortization Lines'!$T:$T,INDIRECT("'All Amortization Lines'!"&amp;$G$3&amp;":"&amp;$G$3),$A111,'All Amortization Lines'!$Q:$Q,$A$3))</f>
        <v/>
      </c>
      <c r="J111" s="16" t="str">
        <f t="shared" si="6"/>
        <v/>
      </c>
    </row>
    <row r="112" spans="2:10" x14ac:dyDescent="0.45">
      <c r="B112" s="16" t="str">
        <f ca="1">IF($A112="","",SUMIFS('All Amortization Lines'!$N:$N,INDIRECT("'All Amortization Lines'!"&amp;$G$3&amp;":"&amp;$G$3),$A112,'All Amortization Lines'!$Q:$Q,$A$3))</f>
        <v/>
      </c>
      <c r="C112" s="16" t="str">
        <f ca="1">IF($A112="","",SUMIFS('All Amortization Lines'!$T:$T,INDIRECT("'All Amortization Lines'!"&amp;$G$3&amp;":"&amp;$G$3),$A112,'All Amortization Lines'!$Q:$Q,$C$3))</f>
        <v/>
      </c>
      <c r="D112" s="16" t="str">
        <f ca="1">IF($A112="","",SUMIFS('All Amortization Lines'!$T:$T,INDIRECT("'All Amortization Lines'!"&amp;$G$3&amp;":"&amp;$G$3),$A112,'All Amortization Lines'!$J:$J,"&gt;="&amp;$B$3,'All Amortization Lines'!$J:$J,"&lt;="&amp;$A$3,'All Amortization Lines'!$Q:$Q,$A$3))</f>
        <v/>
      </c>
      <c r="E112" s="16" t="str">
        <f ca="1">IF($A112="","",-SUMIFS('All Amortization Lines'!$R:$R,INDIRECT("'All Amortization Lines'!"&amp;$G$3&amp;":"&amp;$G$3),$A112,'All Amortization Lines'!$Q:$Q,$A$3))</f>
        <v/>
      </c>
      <c r="F112" s="16" t="str">
        <f t="shared" si="5"/>
        <v/>
      </c>
      <c r="I112" s="16" t="str">
        <f ca="1">IF($A112="","",SUMIFS('All Amortization Lines'!$T:$T,INDIRECT("'All Amortization Lines'!"&amp;$G$3&amp;":"&amp;$G$3),$A112,'All Amortization Lines'!$Q:$Q,$A$3))</f>
        <v/>
      </c>
      <c r="J112" s="16" t="str">
        <f t="shared" si="6"/>
        <v/>
      </c>
    </row>
    <row r="113" spans="2:10" x14ac:dyDescent="0.45">
      <c r="B113" s="16" t="str">
        <f ca="1">IF($A113="","",SUMIFS('All Amortization Lines'!$N:$N,INDIRECT("'All Amortization Lines'!"&amp;$G$3&amp;":"&amp;$G$3),$A113,'All Amortization Lines'!$Q:$Q,$A$3))</f>
        <v/>
      </c>
      <c r="C113" s="16" t="str">
        <f ca="1">IF($A113="","",SUMIFS('All Amortization Lines'!$T:$T,INDIRECT("'All Amortization Lines'!"&amp;$G$3&amp;":"&amp;$G$3),$A113,'All Amortization Lines'!$Q:$Q,$C$3))</f>
        <v/>
      </c>
      <c r="D113" s="16" t="str">
        <f ca="1">IF($A113="","",SUMIFS('All Amortization Lines'!$T:$T,INDIRECT("'All Amortization Lines'!"&amp;$G$3&amp;":"&amp;$G$3),$A113,'All Amortization Lines'!$J:$J,"&gt;="&amp;$B$3,'All Amortization Lines'!$J:$J,"&lt;="&amp;$A$3,'All Amortization Lines'!$Q:$Q,$A$3))</f>
        <v/>
      </c>
      <c r="E113" s="16" t="str">
        <f ca="1">IF($A113="","",-SUMIFS('All Amortization Lines'!$R:$R,INDIRECT("'All Amortization Lines'!"&amp;$G$3&amp;":"&amp;$G$3),$A113,'All Amortization Lines'!$Q:$Q,$A$3))</f>
        <v/>
      </c>
      <c r="F113" s="16" t="str">
        <f t="shared" si="5"/>
        <v/>
      </c>
      <c r="I113" s="16" t="str">
        <f ca="1">IF($A113="","",SUMIFS('All Amortization Lines'!$T:$T,INDIRECT("'All Amortization Lines'!"&amp;$G$3&amp;":"&amp;$G$3),$A113,'All Amortization Lines'!$Q:$Q,$A$3))</f>
        <v/>
      </c>
      <c r="J113" s="16" t="str">
        <f t="shared" si="6"/>
        <v/>
      </c>
    </row>
    <row r="114" spans="2:10" x14ac:dyDescent="0.45">
      <c r="B114" s="16" t="str">
        <f ca="1">IF($A114="","",SUMIFS('All Amortization Lines'!$N:$N,INDIRECT("'All Amortization Lines'!"&amp;$G$3&amp;":"&amp;$G$3),$A114,'All Amortization Lines'!$Q:$Q,$A$3))</f>
        <v/>
      </c>
      <c r="C114" s="16" t="str">
        <f ca="1">IF($A114="","",SUMIFS('All Amortization Lines'!$T:$T,INDIRECT("'All Amortization Lines'!"&amp;$G$3&amp;":"&amp;$G$3),$A114,'All Amortization Lines'!$Q:$Q,$C$3))</f>
        <v/>
      </c>
      <c r="D114" s="16" t="str">
        <f ca="1">IF($A114="","",SUMIFS('All Amortization Lines'!$T:$T,INDIRECT("'All Amortization Lines'!"&amp;$G$3&amp;":"&amp;$G$3),$A114,'All Amortization Lines'!$J:$J,"&gt;="&amp;$B$3,'All Amortization Lines'!$J:$J,"&lt;="&amp;$A$3,'All Amortization Lines'!$Q:$Q,$A$3))</f>
        <v/>
      </c>
      <c r="E114" s="16" t="str">
        <f ca="1">IF($A114="","",-SUMIFS('All Amortization Lines'!$R:$R,INDIRECT("'All Amortization Lines'!"&amp;$G$3&amp;":"&amp;$G$3),$A114,'All Amortization Lines'!$Q:$Q,$A$3))</f>
        <v/>
      </c>
      <c r="F114" s="16" t="str">
        <f t="shared" si="5"/>
        <v/>
      </c>
      <c r="I114" s="16" t="str">
        <f ca="1">IF($A114="","",SUMIFS('All Amortization Lines'!$T:$T,INDIRECT("'All Amortization Lines'!"&amp;$G$3&amp;":"&amp;$G$3),$A114,'All Amortization Lines'!$Q:$Q,$A$3))</f>
        <v/>
      </c>
      <c r="J114" s="16" t="str">
        <f t="shared" si="6"/>
        <v/>
      </c>
    </row>
    <row r="115" spans="2:10" x14ac:dyDescent="0.45">
      <c r="B115" s="16" t="str">
        <f ca="1">IF($A115="","",SUMIFS('All Amortization Lines'!$N:$N,INDIRECT("'All Amortization Lines'!"&amp;$G$3&amp;":"&amp;$G$3),$A115,'All Amortization Lines'!$Q:$Q,$A$3))</f>
        <v/>
      </c>
      <c r="C115" s="16" t="str">
        <f ca="1">IF($A115="","",SUMIFS('All Amortization Lines'!$T:$T,INDIRECT("'All Amortization Lines'!"&amp;$G$3&amp;":"&amp;$G$3),$A115,'All Amortization Lines'!$Q:$Q,$C$3))</f>
        <v/>
      </c>
      <c r="D115" s="16" t="str">
        <f ca="1">IF($A115="","",SUMIFS('All Amortization Lines'!$T:$T,INDIRECT("'All Amortization Lines'!"&amp;$G$3&amp;":"&amp;$G$3),$A115,'All Amortization Lines'!$J:$J,"&gt;="&amp;$B$3,'All Amortization Lines'!$J:$J,"&lt;="&amp;$A$3,'All Amortization Lines'!$Q:$Q,$A$3))</f>
        <v/>
      </c>
      <c r="E115" s="16" t="str">
        <f ca="1">IF($A115="","",-SUMIFS('All Amortization Lines'!$R:$R,INDIRECT("'All Amortization Lines'!"&amp;$G$3&amp;":"&amp;$G$3),$A115,'All Amortization Lines'!$Q:$Q,$A$3))</f>
        <v/>
      </c>
      <c r="F115" s="16" t="str">
        <f t="shared" si="5"/>
        <v/>
      </c>
      <c r="I115" s="16" t="str">
        <f ca="1">IF($A115="","",SUMIFS('All Amortization Lines'!$T:$T,INDIRECT("'All Amortization Lines'!"&amp;$G$3&amp;":"&amp;$G$3),$A115,'All Amortization Lines'!$Q:$Q,$A$3))</f>
        <v/>
      </c>
      <c r="J115" s="16" t="str">
        <f t="shared" si="6"/>
        <v/>
      </c>
    </row>
    <row r="116" spans="2:10" x14ac:dyDescent="0.45">
      <c r="B116" s="16" t="str">
        <f ca="1">IF($A116="","",SUMIFS('All Amortization Lines'!$N:$N,INDIRECT("'All Amortization Lines'!"&amp;$G$3&amp;":"&amp;$G$3),$A116,'All Amortization Lines'!$Q:$Q,$A$3))</f>
        <v/>
      </c>
      <c r="C116" s="16" t="str">
        <f ca="1">IF($A116="","",SUMIFS('All Amortization Lines'!$T:$T,INDIRECT("'All Amortization Lines'!"&amp;$G$3&amp;":"&amp;$G$3),$A116,'All Amortization Lines'!$Q:$Q,$C$3))</f>
        <v/>
      </c>
      <c r="D116" s="16" t="str">
        <f ca="1">IF($A116="","",SUMIFS('All Amortization Lines'!$T:$T,INDIRECT("'All Amortization Lines'!"&amp;$G$3&amp;":"&amp;$G$3),$A116,'All Amortization Lines'!$J:$J,"&gt;="&amp;$B$3,'All Amortization Lines'!$J:$J,"&lt;="&amp;$A$3,'All Amortization Lines'!$Q:$Q,$A$3))</f>
        <v/>
      </c>
      <c r="E116" s="16" t="str">
        <f ca="1">IF($A116="","",-SUMIFS('All Amortization Lines'!$R:$R,INDIRECT("'All Amortization Lines'!"&amp;$G$3&amp;":"&amp;$G$3),$A116,'All Amortization Lines'!$Q:$Q,$A$3))</f>
        <v/>
      </c>
      <c r="F116" s="16" t="str">
        <f t="shared" si="5"/>
        <v/>
      </c>
      <c r="I116" s="16" t="str">
        <f ca="1">IF($A116="","",SUMIFS('All Amortization Lines'!$T:$T,INDIRECT("'All Amortization Lines'!"&amp;$G$3&amp;":"&amp;$G$3),$A116,'All Amortization Lines'!$Q:$Q,$A$3))</f>
        <v/>
      </c>
      <c r="J116" s="16" t="str">
        <f t="shared" si="6"/>
        <v/>
      </c>
    </row>
    <row r="117" spans="2:10" x14ac:dyDescent="0.45">
      <c r="B117" s="16" t="str">
        <f ca="1">IF($A117="","",SUMIFS('All Amortization Lines'!$N:$N,INDIRECT("'All Amortization Lines'!"&amp;$G$3&amp;":"&amp;$G$3),$A117,'All Amortization Lines'!$Q:$Q,$A$3))</f>
        <v/>
      </c>
      <c r="C117" s="16" t="str">
        <f ca="1">IF($A117="","",SUMIFS('All Amortization Lines'!$T:$T,INDIRECT("'All Amortization Lines'!"&amp;$G$3&amp;":"&amp;$G$3),$A117,'All Amortization Lines'!$Q:$Q,$C$3))</f>
        <v/>
      </c>
      <c r="D117" s="16" t="str">
        <f ca="1">IF($A117="","",SUMIFS('All Amortization Lines'!$T:$T,INDIRECT("'All Amortization Lines'!"&amp;$G$3&amp;":"&amp;$G$3),$A117,'All Amortization Lines'!$J:$J,"&gt;="&amp;$B$3,'All Amortization Lines'!$J:$J,"&lt;="&amp;$A$3,'All Amortization Lines'!$Q:$Q,$A$3))</f>
        <v/>
      </c>
      <c r="E117" s="16" t="str">
        <f ca="1">IF($A117="","",-SUMIFS('All Amortization Lines'!$R:$R,INDIRECT("'All Amortization Lines'!"&amp;$G$3&amp;":"&amp;$G$3),$A117,'All Amortization Lines'!$Q:$Q,$A$3))</f>
        <v/>
      </c>
      <c r="F117" s="16" t="str">
        <f t="shared" si="5"/>
        <v/>
      </c>
      <c r="I117" s="16" t="str">
        <f ca="1">IF($A117="","",SUMIFS('All Amortization Lines'!$T:$T,INDIRECT("'All Amortization Lines'!"&amp;$G$3&amp;":"&amp;$G$3),$A117,'All Amortization Lines'!$Q:$Q,$A$3))</f>
        <v/>
      </c>
      <c r="J117" s="16" t="str">
        <f t="shared" si="6"/>
        <v/>
      </c>
    </row>
    <row r="118" spans="2:10" x14ac:dyDescent="0.45">
      <c r="B118" s="16" t="str">
        <f ca="1">IF($A118="","",SUMIFS('All Amortization Lines'!$N:$N,INDIRECT("'All Amortization Lines'!"&amp;$G$3&amp;":"&amp;$G$3),$A118,'All Amortization Lines'!$Q:$Q,$A$3))</f>
        <v/>
      </c>
      <c r="C118" s="16" t="str">
        <f ca="1">IF($A118="","",SUMIFS('All Amortization Lines'!$T:$T,INDIRECT("'All Amortization Lines'!"&amp;$G$3&amp;":"&amp;$G$3),$A118,'All Amortization Lines'!$Q:$Q,$C$3))</f>
        <v/>
      </c>
      <c r="D118" s="16" t="str">
        <f ca="1">IF($A118="","",SUMIFS('All Amortization Lines'!$T:$T,INDIRECT("'All Amortization Lines'!"&amp;$G$3&amp;":"&amp;$G$3),$A118,'All Amortization Lines'!$J:$J,"&gt;="&amp;$B$3,'All Amortization Lines'!$J:$J,"&lt;="&amp;$A$3,'All Amortization Lines'!$Q:$Q,$A$3))</f>
        <v/>
      </c>
      <c r="E118" s="16" t="str">
        <f ca="1">IF($A118="","",-SUMIFS('All Amortization Lines'!$R:$R,INDIRECT("'All Amortization Lines'!"&amp;$G$3&amp;":"&amp;$G$3),$A118,'All Amortization Lines'!$Q:$Q,$A$3))</f>
        <v/>
      </c>
      <c r="F118" s="16" t="str">
        <f t="shared" si="5"/>
        <v/>
      </c>
      <c r="I118" s="16" t="str">
        <f ca="1">IF($A118="","",SUMIFS('All Amortization Lines'!$T:$T,INDIRECT("'All Amortization Lines'!"&amp;$G$3&amp;":"&amp;$G$3),$A118,'All Amortization Lines'!$Q:$Q,$A$3))</f>
        <v/>
      </c>
      <c r="J118" s="16" t="str">
        <f t="shared" si="6"/>
        <v/>
      </c>
    </row>
    <row r="119" spans="2:10" x14ac:dyDescent="0.45">
      <c r="B119" s="16" t="str">
        <f ca="1">IF($A119="","",SUMIFS('All Amortization Lines'!$N:$N,INDIRECT("'All Amortization Lines'!"&amp;$G$3&amp;":"&amp;$G$3),$A119,'All Amortization Lines'!$Q:$Q,$A$3))</f>
        <v/>
      </c>
      <c r="C119" s="16" t="str">
        <f ca="1">IF($A119="","",SUMIFS('All Amortization Lines'!$T:$T,INDIRECT("'All Amortization Lines'!"&amp;$G$3&amp;":"&amp;$G$3),$A119,'All Amortization Lines'!$Q:$Q,$C$3))</f>
        <v/>
      </c>
      <c r="D119" s="16" t="str">
        <f ca="1">IF($A119="","",SUMIFS('All Amortization Lines'!$T:$T,INDIRECT("'All Amortization Lines'!"&amp;$G$3&amp;":"&amp;$G$3),$A119,'All Amortization Lines'!$J:$J,"&gt;="&amp;$B$3,'All Amortization Lines'!$J:$J,"&lt;="&amp;$A$3,'All Amortization Lines'!$Q:$Q,$A$3))</f>
        <v/>
      </c>
      <c r="E119" s="16" t="str">
        <f ca="1">IF($A119="","",-SUMIFS('All Amortization Lines'!$R:$R,INDIRECT("'All Amortization Lines'!"&amp;$G$3&amp;":"&amp;$G$3),$A119,'All Amortization Lines'!$Q:$Q,$A$3))</f>
        <v/>
      </c>
      <c r="F119" s="16" t="str">
        <f t="shared" si="5"/>
        <v/>
      </c>
      <c r="I119" s="16" t="str">
        <f ca="1">IF($A119="","",SUMIFS('All Amortization Lines'!$T:$T,INDIRECT("'All Amortization Lines'!"&amp;$G$3&amp;":"&amp;$G$3),$A119,'All Amortization Lines'!$Q:$Q,$A$3))</f>
        <v/>
      </c>
      <c r="J119" s="16" t="str">
        <f t="shared" si="6"/>
        <v/>
      </c>
    </row>
    <row r="120" spans="2:10" x14ac:dyDescent="0.45">
      <c r="B120" s="16" t="str">
        <f ca="1">IF($A120="","",SUMIFS('All Amortization Lines'!$N:$N,INDIRECT("'All Amortization Lines'!"&amp;$G$3&amp;":"&amp;$G$3),$A120,'All Amortization Lines'!$Q:$Q,$A$3))</f>
        <v/>
      </c>
      <c r="C120" s="16" t="str">
        <f ca="1">IF($A120="","",SUMIFS('All Amortization Lines'!$T:$T,INDIRECT("'All Amortization Lines'!"&amp;$G$3&amp;":"&amp;$G$3),$A120,'All Amortization Lines'!$Q:$Q,$C$3))</f>
        <v/>
      </c>
      <c r="D120" s="16" t="str">
        <f ca="1">IF($A120="","",SUMIFS('All Amortization Lines'!$T:$T,INDIRECT("'All Amortization Lines'!"&amp;$G$3&amp;":"&amp;$G$3),$A120,'All Amortization Lines'!$J:$J,"&gt;="&amp;$B$3,'All Amortization Lines'!$J:$J,"&lt;="&amp;$A$3,'All Amortization Lines'!$Q:$Q,$A$3))</f>
        <v/>
      </c>
      <c r="E120" s="16" t="str">
        <f ca="1">IF($A120="","",-SUMIFS('All Amortization Lines'!$R:$R,INDIRECT("'All Amortization Lines'!"&amp;$G$3&amp;":"&amp;$G$3),$A120,'All Amortization Lines'!$Q:$Q,$A$3))</f>
        <v/>
      </c>
      <c r="F120" s="16" t="str">
        <f t="shared" si="5"/>
        <v/>
      </c>
      <c r="I120" s="16" t="str">
        <f ca="1">IF($A120="","",SUMIFS('All Amortization Lines'!$T:$T,INDIRECT("'All Amortization Lines'!"&amp;$G$3&amp;":"&amp;$G$3),$A120,'All Amortization Lines'!$Q:$Q,$A$3))</f>
        <v/>
      </c>
      <c r="J120" s="16" t="str">
        <f t="shared" si="6"/>
        <v/>
      </c>
    </row>
    <row r="121" spans="2:10" x14ac:dyDescent="0.45">
      <c r="B121" s="16" t="str">
        <f ca="1">IF($A121="","",SUMIFS('All Amortization Lines'!$N:$N,INDIRECT("'All Amortization Lines'!"&amp;$G$3&amp;":"&amp;$G$3),$A121,'All Amortization Lines'!$Q:$Q,$A$3))</f>
        <v/>
      </c>
      <c r="C121" s="16" t="str">
        <f ca="1">IF($A121="","",SUMIFS('All Amortization Lines'!$T:$T,INDIRECT("'All Amortization Lines'!"&amp;$G$3&amp;":"&amp;$G$3),$A121,'All Amortization Lines'!$Q:$Q,$C$3))</f>
        <v/>
      </c>
      <c r="D121" s="16" t="str">
        <f ca="1">IF($A121="","",SUMIFS('All Amortization Lines'!$T:$T,INDIRECT("'All Amortization Lines'!"&amp;$G$3&amp;":"&amp;$G$3),$A121,'All Amortization Lines'!$J:$J,"&gt;="&amp;$B$3,'All Amortization Lines'!$J:$J,"&lt;="&amp;$A$3,'All Amortization Lines'!$Q:$Q,$A$3))</f>
        <v/>
      </c>
      <c r="E121" s="16" t="str">
        <f ca="1">IF($A121="","",-SUMIFS('All Amortization Lines'!$R:$R,INDIRECT("'All Amortization Lines'!"&amp;$G$3&amp;":"&amp;$G$3),$A121,'All Amortization Lines'!$Q:$Q,$A$3))</f>
        <v/>
      </c>
      <c r="F121" s="16" t="str">
        <f t="shared" si="5"/>
        <v/>
      </c>
      <c r="I121" s="16" t="str">
        <f ca="1">IF($A121="","",SUMIFS('All Amortization Lines'!$T:$T,INDIRECT("'All Amortization Lines'!"&amp;$G$3&amp;":"&amp;$G$3),$A121,'All Amortization Lines'!$Q:$Q,$A$3))</f>
        <v/>
      </c>
      <c r="J121" s="16" t="str">
        <f t="shared" si="6"/>
        <v/>
      </c>
    </row>
    <row r="122" spans="2:10" x14ac:dyDescent="0.45">
      <c r="B122" s="16" t="str">
        <f ca="1">IF($A122="","",SUMIFS('All Amortization Lines'!$N:$N,INDIRECT("'All Amortization Lines'!"&amp;$G$3&amp;":"&amp;$G$3),$A122,'All Amortization Lines'!$Q:$Q,$A$3))</f>
        <v/>
      </c>
      <c r="C122" s="16" t="str">
        <f ca="1">IF($A122="","",SUMIFS('All Amortization Lines'!$T:$T,INDIRECT("'All Amortization Lines'!"&amp;$G$3&amp;":"&amp;$G$3),$A122,'All Amortization Lines'!$Q:$Q,$C$3))</f>
        <v/>
      </c>
      <c r="D122" s="16" t="str">
        <f ca="1">IF($A122="","",SUMIFS('All Amortization Lines'!$T:$T,INDIRECT("'All Amortization Lines'!"&amp;$G$3&amp;":"&amp;$G$3),$A122,'All Amortization Lines'!$J:$J,"&gt;="&amp;$B$3,'All Amortization Lines'!$J:$J,"&lt;="&amp;$A$3,'All Amortization Lines'!$Q:$Q,$A$3))</f>
        <v/>
      </c>
      <c r="E122" s="16" t="str">
        <f ca="1">IF($A122="","",-SUMIFS('All Amortization Lines'!$R:$R,INDIRECT("'All Amortization Lines'!"&amp;$G$3&amp;":"&amp;$G$3),$A122,'All Amortization Lines'!$Q:$Q,$A$3))</f>
        <v/>
      </c>
      <c r="F122" s="16" t="str">
        <f t="shared" si="5"/>
        <v/>
      </c>
      <c r="I122" s="16" t="str">
        <f ca="1">IF($A122="","",SUMIFS('All Amortization Lines'!$T:$T,INDIRECT("'All Amortization Lines'!"&amp;$G$3&amp;":"&amp;$G$3),$A122,'All Amortization Lines'!$Q:$Q,$A$3))</f>
        <v/>
      </c>
      <c r="J122" s="16" t="str">
        <f t="shared" si="6"/>
        <v/>
      </c>
    </row>
    <row r="123" spans="2:10" x14ac:dyDescent="0.45">
      <c r="B123" s="16" t="str">
        <f ca="1">IF($A123="","",SUMIFS('All Amortization Lines'!$N:$N,INDIRECT("'All Amortization Lines'!"&amp;$G$3&amp;":"&amp;$G$3),$A123,'All Amortization Lines'!$Q:$Q,$A$3))</f>
        <v/>
      </c>
      <c r="C123" s="16" t="str">
        <f ca="1">IF($A123="","",SUMIFS('All Amortization Lines'!$T:$T,INDIRECT("'All Amortization Lines'!"&amp;$G$3&amp;":"&amp;$G$3),$A123,'All Amortization Lines'!$Q:$Q,$C$3))</f>
        <v/>
      </c>
      <c r="D123" s="16" t="str">
        <f ca="1">IF($A123="","",SUMIFS('All Amortization Lines'!$T:$T,INDIRECT("'All Amortization Lines'!"&amp;$G$3&amp;":"&amp;$G$3),$A123,'All Amortization Lines'!$J:$J,"&gt;="&amp;$B$3,'All Amortization Lines'!$J:$J,"&lt;="&amp;$A$3,'All Amortization Lines'!$Q:$Q,$A$3))</f>
        <v/>
      </c>
      <c r="E123" s="16" t="str">
        <f ca="1">IF($A123="","",-SUMIFS('All Amortization Lines'!$R:$R,INDIRECT("'All Amortization Lines'!"&amp;$G$3&amp;":"&amp;$G$3),$A123,'All Amortization Lines'!$Q:$Q,$A$3))</f>
        <v/>
      </c>
      <c r="F123" s="16" t="str">
        <f t="shared" si="5"/>
        <v/>
      </c>
      <c r="I123" s="16" t="str">
        <f ca="1">IF($A123="","",SUMIFS('All Amortization Lines'!$T:$T,INDIRECT("'All Amortization Lines'!"&amp;$G$3&amp;":"&amp;$G$3),$A123,'All Amortization Lines'!$Q:$Q,$A$3))</f>
        <v/>
      </c>
      <c r="J123" s="16" t="str">
        <f t="shared" si="6"/>
        <v/>
      </c>
    </row>
    <row r="124" spans="2:10" x14ac:dyDescent="0.45">
      <c r="B124" s="16" t="str">
        <f ca="1">IF($A124="","",SUMIFS('All Amortization Lines'!$N:$N,INDIRECT("'All Amortization Lines'!"&amp;$G$3&amp;":"&amp;$G$3),$A124,'All Amortization Lines'!$Q:$Q,$A$3))</f>
        <v/>
      </c>
      <c r="C124" s="16" t="str">
        <f ca="1">IF($A124="","",SUMIFS('All Amortization Lines'!$T:$T,INDIRECT("'All Amortization Lines'!"&amp;$G$3&amp;":"&amp;$G$3),$A124,'All Amortization Lines'!$Q:$Q,$C$3))</f>
        <v/>
      </c>
      <c r="D124" s="16" t="str">
        <f ca="1">IF($A124="","",SUMIFS('All Amortization Lines'!$T:$T,INDIRECT("'All Amortization Lines'!"&amp;$G$3&amp;":"&amp;$G$3),$A124,'All Amortization Lines'!$J:$J,"&gt;="&amp;$B$3,'All Amortization Lines'!$J:$J,"&lt;="&amp;$A$3,'All Amortization Lines'!$Q:$Q,$A$3))</f>
        <v/>
      </c>
      <c r="E124" s="16" t="str">
        <f ca="1">IF($A124="","",-SUMIFS('All Amortization Lines'!$R:$R,INDIRECT("'All Amortization Lines'!"&amp;$G$3&amp;":"&amp;$G$3),$A124,'All Amortization Lines'!$Q:$Q,$A$3))</f>
        <v/>
      </c>
      <c r="F124" s="16" t="str">
        <f t="shared" si="5"/>
        <v/>
      </c>
      <c r="I124" s="16" t="str">
        <f ca="1">IF($A124="","",SUMIFS('All Amortization Lines'!$T:$T,INDIRECT("'All Amortization Lines'!"&amp;$G$3&amp;":"&amp;$G$3),$A124,'All Amortization Lines'!$Q:$Q,$A$3))</f>
        <v/>
      </c>
      <c r="J124" s="16" t="str">
        <f t="shared" si="6"/>
        <v/>
      </c>
    </row>
    <row r="125" spans="2:10" x14ac:dyDescent="0.45">
      <c r="B125" s="16" t="str">
        <f ca="1">IF($A125="","",SUMIFS('All Amortization Lines'!$N:$N,INDIRECT("'All Amortization Lines'!"&amp;$G$3&amp;":"&amp;$G$3),$A125,'All Amortization Lines'!$Q:$Q,$A$3))</f>
        <v/>
      </c>
      <c r="C125" s="16" t="str">
        <f ca="1">IF($A125="","",SUMIFS('All Amortization Lines'!$T:$T,INDIRECT("'All Amortization Lines'!"&amp;$G$3&amp;":"&amp;$G$3),$A125,'All Amortization Lines'!$Q:$Q,$C$3))</f>
        <v/>
      </c>
      <c r="D125" s="16" t="str">
        <f ca="1">IF($A125="","",SUMIFS('All Amortization Lines'!$T:$T,INDIRECT("'All Amortization Lines'!"&amp;$G$3&amp;":"&amp;$G$3),$A125,'All Amortization Lines'!$J:$J,"&gt;="&amp;$B$3,'All Amortization Lines'!$J:$J,"&lt;="&amp;$A$3,'All Amortization Lines'!$Q:$Q,$A$3))</f>
        <v/>
      </c>
      <c r="E125" s="16" t="str">
        <f ca="1">IF($A125="","",-SUMIFS('All Amortization Lines'!$R:$R,INDIRECT("'All Amortization Lines'!"&amp;$G$3&amp;":"&amp;$G$3),$A125,'All Amortization Lines'!$Q:$Q,$A$3))</f>
        <v/>
      </c>
      <c r="F125" s="16" t="str">
        <f t="shared" si="5"/>
        <v/>
      </c>
      <c r="I125" s="16" t="str">
        <f ca="1">IF($A125="","",SUMIFS('All Amortization Lines'!$T:$T,INDIRECT("'All Amortization Lines'!"&amp;$G$3&amp;":"&amp;$G$3),$A125,'All Amortization Lines'!$Q:$Q,$A$3))</f>
        <v/>
      </c>
      <c r="J125" s="16" t="str">
        <f t="shared" si="6"/>
        <v/>
      </c>
    </row>
    <row r="126" spans="2:10" x14ac:dyDescent="0.45">
      <c r="B126" s="16" t="str">
        <f ca="1">IF($A126="","",SUMIFS('All Amortization Lines'!$N:$N,INDIRECT("'All Amortization Lines'!"&amp;$G$3&amp;":"&amp;$G$3),$A126,'All Amortization Lines'!$Q:$Q,$A$3))</f>
        <v/>
      </c>
      <c r="C126" s="16" t="str">
        <f ca="1">IF($A126="","",SUMIFS('All Amortization Lines'!$T:$T,INDIRECT("'All Amortization Lines'!"&amp;$G$3&amp;":"&amp;$G$3),$A126,'All Amortization Lines'!$Q:$Q,$C$3))</f>
        <v/>
      </c>
      <c r="D126" s="16" t="str">
        <f ca="1">IF($A126="","",SUMIFS('All Amortization Lines'!$T:$T,INDIRECT("'All Amortization Lines'!"&amp;$G$3&amp;":"&amp;$G$3),$A126,'All Amortization Lines'!$J:$J,"&gt;="&amp;$B$3,'All Amortization Lines'!$J:$J,"&lt;="&amp;$A$3,'All Amortization Lines'!$Q:$Q,$A$3))</f>
        <v/>
      </c>
      <c r="E126" s="16" t="str">
        <f ca="1">IF($A126="","",-SUMIFS('All Amortization Lines'!$R:$R,INDIRECT("'All Amortization Lines'!"&amp;$G$3&amp;":"&amp;$G$3),$A126,'All Amortization Lines'!$Q:$Q,$A$3))</f>
        <v/>
      </c>
      <c r="F126" s="16" t="str">
        <f t="shared" si="5"/>
        <v/>
      </c>
      <c r="I126" s="16" t="str">
        <f ca="1">IF($A126="","",SUMIFS('All Amortization Lines'!$T:$T,INDIRECT("'All Amortization Lines'!"&amp;$G$3&amp;":"&amp;$G$3),$A126,'All Amortization Lines'!$Q:$Q,$A$3))</f>
        <v/>
      </c>
      <c r="J126" s="16" t="str">
        <f t="shared" si="6"/>
        <v/>
      </c>
    </row>
    <row r="127" spans="2:10" x14ac:dyDescent="0.45">
      <c r="B127" s="16" t="str">
        <f ca="1">IF($A127="","",SUMIFS('All Amortization Lines'!$N:$N,INDIRECT("'All Amortization Lines'!"&amp;$G$3&amp;":"&amp;$G$3),$A127,'All Amortization Lines'!$Q:$Q,$A$3))</f>
        <v/>
      </c>
      <c r="C127" s="16" t="str">
        <f ca="1">IF($A127="","",SUMIFS('All Amortization Lines'!$T:$T,INDIRECT("'All Amortization Lines'!"&amp;$G$3&amp;":"&amp;$G$3),$A127,'All Amortization Lines'!$Q:$Q,$C$3))</f>
        <v/>
      </c>
      <c r="D127" s="16" t="str">
        <f ca="1">IF($A127="","",SUMIFS('All Amortization Lines'!$T:$T,INDIRECT("'All Amortization Lines'!"&amp;$G$3&amp;":"&amp;$G$3),$A127,'All Amortization Lines'!$J:$J,"&gt;="&amp;$B$3,'All Amortization Lines'!$J:$J,"&lt;="&amp;$A$3,'All Amortization Lines'!$Q:$Q,$A$3))</f>
        <v/>
      </c>
      <c r="E127" s="16" t="str">
        <f ca="1">IF($A127="","",-SUMIFS('All Amortization Lines'!$R:$R,INDIRECT("'All Amortization Lines'!"&amp;$G$3&amp;":"&amp;$G$3),$A127,'All Amortization Lines'!$Q:$Q,$A$3))</f>
        <v/>
      </c>
      <c r="F127" s="16" t="str">
        <f t="shared" si="5"/>
        <v/>
      </c>
      <c r="I127" s="16" t="str">
        <f ca="1">IF($A127="","",SUMIFS('All Amortization Lines'!$T:$T,INDIRECT("'All Amortization Lines'!"&amp;$G$3&amp;":"&amp;$G$3),$A127,'All Amortization Lines'!$Q:$Q,$A$3))</f>
        <v/>
      </c>
      <c r="J127" s="16" t="str">
        <f t="shared" si="6"/>
        <v/>
      </c>
    </row>
    <row r="128" spans="2:10" x14ac:dyDescent="0.45">
      <c r="B128" s="16" t="str">
        <f ca="1">IF($A128="","",SUMIFS('All Amortization Lines'!$N:$N,INDIRECT("'All Amortization Lines'!"&amp;$G$3&amp;":"&amp;$G$3),$A128,'All Amortization Lines'!$Q:$Q,$A$3))</f>
        <v/>
      </c>
      <c r="C128" s="16" t="str">
        <f ca="1">IF($A128="","",SUMIFS('All Amortization Lines'!$T:$T,INDIRECT("'All Amortization Lines'!"&amp;$G$3&amp;":"&amp;$G$3),$A128,'All Amortization Lines'!$Q:$Q,$C$3))</f>
        <v/>
      </c>
      <c r="D128" s="16" t="str">
        <f ca="1">IF($A128="","",SUMIFS('All Amortization Lines'!$T:$T,INDIRECT("'All Amortization Lines'!"&amp;$G$3&amp;":"&amp;$G$3),$A128,'All Amortization Lines'!$J:$J,"&gt;="&amp;$B$3,'All Amortization Lines'!$J:$J,"&lt;="&amp;$A$3,'All Amortization Lines'!$Q:$Q,$A$3))</f>
        <v/>
      </c>
      <c r="E128" s="16" t="str">
        <f ca="1">IF($A128="","",-SUMIFS('All Amortization Lines'!$R:$R,INDIRECT("'All Amortization Lines'!"&amp;$G$3&amp;":"&amp;$G$3),$A128,'All Amortization Lines'!$Q:$Q,$A$3))</f>
        <v/>
      </c>
      <c r="F128" s="16" t="str">
        <f t="shared" si="5"/>
        <v/>
      </c>
      <c r="I128" s="16" t="str">
        <f ca="1">IF($A128="","",SUMIFS('All Amortization Lines'!$T:$T,INDIRECT("'All Amortization Lines'!"&amp;$G$3&amp;":"&amp;$G$3),$A128,'All Amortization Lines'!$Q:$Q,$A$3))</f>
        <v/>
      </c>
      <c r="J128" s="16" t="str">
        <f t="shared" si="6"/>
        <v/>
      </c>
    </row>
    <row r="129" spans="2:10" x14ac:dyDescent="0.45">
      <c r="B129" s="16" t="str">
        <f ca="1">IF($A129="","",SUMIFS('All Amortization Lines'!$N:$N,INDIRECT("'All Amortization Lines'!"&amp;$G$3&amp;":"&amp;$G$3),$A129,'All Amortization Lines'!$Q:$Q,$A$3))</f>
        <v/>
      </c>
      <c r="C129" s="16" t="str">
        <f ca="1">IF($A129="","",SUMIFS('All Amortization Lines'!$T:$T,INDIRECT("'All Amortization Lines'!"&amp;$G$3&amp;":"&amp;$G$3),$A129,'All Amortization Lines'!$Q:$Q,$C$3))</f>
        <v/>
      </c>
      <c r="D129" s="16" t="str">
        <f ca="1">IF($A129="","",SUMIFS('All Amortization Lines'!$T:$T,INDIRECT("'All Amortization Lines'!"&amp;$G$3&amp;":"&amp;$G$3),$A129,'All Amortization Lines'!$J:$J,"&gt;="&amp;$B$3,'All Amortization Lines'!$J:$J,"&lt;="&amp;$A$3,'All Amortization Lines'!$Q:$Q,$A$3))</f>
        <v/>
      </c>
      <c r="E129" s="16" t="str">
        <f ca="1">IF($A129="","",-SUMIFS('All Amortization Lines'!$R:$R,INDIRECT("'All Amortization Lines'!"&amp;$G$3&amp;":"&amp;$G$3),$A129,'All Amortization Lines'!$Q:$Q,$A$3))</f>
        <v/>
      </c>
      <c r="F129" s="16" t="str">
        <f t="shared" si="5"/>
        <v/>
      </c>
      <c r="I129" s="16" t="str">
        <f ca="1">IF($A129="","",SUMIFS('All Amortization Lines'!$T:$T,INDIRECT("'All Amortization Lines'!"&amp;$G$3&amp;":"&amp;$G$3),$A129,'All Amortization Lines'!$Q:$Q,$A$3))</f>
        <v/>
      </c>
      <c r="J129" s="16" t="str">
        <f t="shared" si="6"/>
        <v/>
      </c>
    </row>
    <row r="130" spans="2:10" x14ac:dyDescent="0.45">
      <c r="B130" s="16" t="str">
        <f ca="1">IF($A130="","",SUMIFS('All Amortization Lines'!$N:$N,INDIRECT("'All Amortization Lines'!"&amp;$G$3&amp;":"&amp;$G$3),$A130,'All Amortization Lines'!$Q:$Q,$A$3))</f>
        <v/>
      </c>
      <c r="C130" s="16" t="str">
        <f ca="1">IF($A130="","",SUMIFS('All Amortization Lines'!$T:$T,INDIRECT("'All Amortization Lines'!"&amp;$G$3&amp;":"&amp;$G$3),$A130,'All Amortization Lines'!$Q:$Q,$C$3))</f>
        <v/>
      </c>
      <c r="D130" s="16" t="str">
        <f ca="1">IF($A130="","",SUMIFS('All Amortization Lines'!$T:$T,INDIRECT("'All Amortization Lines'!"&amp;$G$3&amp;":"&amp;$G$3),$A130,'All Amortization Lines'!$J:$J,"&gt;="&amp;$B$3,'All Amortization Lines'!$J:$J,"&lt;="&amp;$A$3,'All Amortization Lines'!$Q:$Q,$A$3))</f>
        <v/>
      </c>
      <c r="E130" s="16" t="str">
        <f ca="1">IF($A130="","",-SUMIFS('All Amortization Lines'!$R:$R,INDIRECT("'All Amortization Lines'!"&amp;$G$3&amp;":"&amp;$G$3),$A130,'All Amortization Lines'!$Q:$Q,$A$3))</f>
        <v/>
      </c>
      <c r="F130" s="16" t="str">
        <f t="shared" si="5"/>
        <v/>
      </c>
      <c r="I130" s="16" t="str">
        <f ca="1">IF($A130="","",SUMIFS('All Amortization Lines'!$T:$T,INDIRECT("'All Amortization Lines'!"&amp;$G$3&amp;":"&amp;$G$3),$A130,'All Amortization Lines'!$Q:$Q,$A$3))</f>
        <v/>
      </c>
      <c r="J130" s="16" t="str">
        <f t="shared" si="6"/>
        <v/>
      </c>
    </row>
    <row r="131" spans="2:10" x14ac:dyDescent="0.45">
      <c r="B131" s="16" t="str">
        <f ca="1">IF($A131="","",SUMIFS('All Amortization Lines'!$N:$N,INDIRECT("'All Amortization Lines'!"&amp;$G$3&amp;":"&amp;$G$3),$A131,'All Amortization Lines'!$Q:$Q,$A$3))</f>
        <v/>
      </c>
      <c r="C131" s="16" t="str">
        <f ca="1">IF($A131="","",SUMIFS('All Amortization Lines'!$T:$T,INDIRECT("'All Amortization Lines'!"&amp;$G$3&amp;":"&amp;$G$3),$A131,'All Amortization Lines'!$Q:$Q,$C$3))</f>
        <v/>
      </c>
      <c r="D131" s="16" t="str">
        <f ca="1">IF($A131="","",SUMIFS('All Amortization Lines'!$T:$T,INDIRECT("'All Amortization Lines'!"&amp;$G$3&amp;":"&amp;$G$3),$A131,'All Amortization Lines'!$J:$J,"&gt;="&amp;$B$3,'All Amortization Lines'!$J:$J,"&lt;="&amp;$A$3,'All Amortization Lines'!$Q:$Q,$A$3))</f>
        <v/>
      </c>
      <c r="E131" s="16" t="str">
        <f ca="1">IF($A131="","",-SUMIFS('All Amortization Lines'!$R:$R,INDIRECT("'All Amortization Lines'!"&amp;$G$3&amp;":"&amp;$G$3),$A131,'All Amortization Lines'!$Q:$Q,$A$3))</f>
        <v/>
      </c>
      <c r="F131" s="16" t="str">
        <f t="shared" si="5"/>
        <v/>
      </c>
      <c r="I131" s="16" t="str">
        <f ca="1">IF($A131="","",SUMIFS('All Amortization Lines'!$T:$T,INDIRECT("'All Amortization Lines'!"&amp;$G$3&amp;":"&amp;$G$3),$A131,'All Amortization Lines'!$Q:$Q,$A$3))</f>
        <v/>
      </c>
      <c r="J131" s="16" t="str">
        <f t="shared" si="6"/>
        <v/>
      </c>
    </row>
    <row r="132" spans="2:10" x14ac:dyDescent="0.45">
      <c r="B132" s="16" t="str">
        <f ca="1">IF($A132="","",SUMIFS('All Amortization Lines'!$N:$N,INDIRECT("'All Amortization Lines'!"&amp;$G$3&amp;":"&amp;$G$3),$A132,'All Amortization Lines'!$Q:$Q,$A$3))</f>
        <v/>
      </c>
      <c r="C132" s="16" t="str">
        <f ca="1">IF($A132="","",SUMIFS('All Amortization Lines'!$T:$T,INDIRECT("'All Amortization Lines'!"&amp;$G$3&amp;":"&amp;$G$3),$A132,'All Amortization Lines'!$Q:$Q,$C$3))</f>
        <v/>
      </c>
      <c r="D132" s="16" t="str">
        <f ca="1">IF($A132="","",SUMIFS('All Amortization Lines'!$T:$T,INDIRECT("'All Amortization Lines'!"&amp;$G$3&amp;":"&amp;$G$3),$A132,'All Amortization Lines'!$J:$J,"&gt;="&amp;$B$3,'All Amortization Lines'!$J:$J,"&lt;="&amp;$A$3,'All Amortization Lines'!$Q:$Q,$A$3))</f>
        <v/>
      </c>
      <c r="E132" s="16" t="str">
        <f ca="1">IF($A132="","",-SUMIFS('All Amortization Lines'!$R:$R,INDIRECT("'All Amortization Lines'!"&amp;$G$3&amp;":"&amp;$G$3),$A132,'All Amortization Lines'!$Q:$Q,$A$3))</f>
        <v/>
      </c>
      <c r="F132" s="16" t="str">
        <f t="shared" si="5"/>
        <v/>
      </c>
      <c r="I132" s="16" t="str">
        <f ca="1">IF($A132="","",SUMIFS('All Amortization Lines'!$T:$T,INDIRECT("'All Amortization Lines'!"&amp;$G$3&amp;":"&amp;$G$3),$A132,'All Amortization Lines'!$Q:$Q,$A$3))</f>
        <v/>
      </c>
      <c r="J132" s="16" t="str">
        <f t="shared" si="6"/>
        <v/>
      </c>
    </row>
    <row r="133" spans="2:10" x14ac:dyDescent="0.45">
      <c r="B133" s="16" t="str">
        <f ca="1">IF($A133="","",SUMIFS('All Amortization Lines'!$N:$N,INDIRECT("'All Amortization Lines'!"&amp;$G$3&amp;":"&amp;$G$3),$A133,'All Amortization Lines'!$Q:$Q,$A$3))</f>
        <v/>
      </c>
      <c r="C133" s="16" t="str">
        <f ca="1">IF($A133="","",SUMIFS('All Amortization Lines'!$T:$T,INDIRECT("'All Amortization Lines'!"&amp;$G$3&amp;":"&amp;$G$3),$A133,'All Amortization Lines'!$Q:$Q,$C$3))</f>
        <v/>
      </c>
      <c r="D133" s="16" t="str">
        <f ca="1">IF($A133="","",SUMIFS('All Amortization Lines'!$T:$T,INDIRECT("'All Amortization Lines'!"&amp;$G$3&amp;":"&amp;$G$3),$A133,'All Amortization Lines'!$J:$J,"&gt;="&amp;$B$3,'All Amortization Lines'!$J:$J,"&lt;="&amp;$A$3,'All Amortization Lines'!$Q:$Q,$A$3))</f>
        <v/>
      </c>
      <c r="E133" s="16" t="str">
        <f ca="1">IF($A133="","",-SUMIFS('All Amortization Lines'!$R:$R,INDIRECT("'All Amortization Lines'!"&amp;$G$3&amp;":"&amp;$G$3),$A133,'All Amortization Lines'!$Q:$Q,$A$3))</f>
        <v/>
      </c>
      <c r="F133" s="16" t="str">
        <f t="shared" si="5"/>
        <v/>
      </c>
      <c r="I133" s="16" t="str">
        <f ca="1">IF($A133="","",SUMIFS('All Amortization Lines'!$T:$T,INDIRECT("'All Amortization Lines'!"&amp;$G$3&amp;":"&amp;$G$3),$A133,'All Amortization Lines'!$Q:$Q,$A$3))</f>
        <v/>
      </c>
      <c r="J133" s="16" t="str">
        <f t="shared" si="6"/>
        <v/>
      </c>
    </row>
    <row r="134" spans="2:10" x14ac:dyDescent="0.45">
      <c r="B134" s="16" t="str">
        <f ca="1">IF($A134="","",SUMIFS('All Amortization Lines'!$N:$N,INDIRECT("'All Amortization Lines'!"&amp;$G$3&amp;":"&amp;$G$3),$A134,'All Amortization Lines'!$Q:$Q,$A$3))</f>
        <v/>
      </c>
      <c r="C134" s="16" t="str">
        <f ca="1">IF($A134="","",SUMIFS('All Amortization Lines'!$T:$T,INDIRECT("'All Amortization Lines'!"&amp;$G$3&amp;":"&amp;$G$3),$A134,'All Amortization Lines'!$Q:$Q,$C$3))</f>
        <v/>
      </c>
      <c r="D134" s="16" t="str">
        <f ca="1">IF($A134="","",SUMIFS('All Amortization Lines'!$T:$T,INDIRECT("'All Amortization Lines'!"&amp;$G$3&amp;":"&amp;$G$3),$A134,'All Amortization Lines'!$J:$J,"&gt;="&amp;$B$3,'All Amortization Lines'!$J:$J,"&lt;="&amp;$A$3,'All Amortization Lines'!$Q:$Q,$A$3))</f>
        <v/>
      </c>
      <c r="E134" s="16" t="str">
        <f ca="1">IF($A134="","",-SUMIFS('All Amortization Lines'!$R:$R,INDIRECT("'All Amortization Lines'!"&amp;$G$3&amp;":"&amp;$G$3),$A134,'All Amortization Lines'!$Q:$Q,$A$3))</f>
        <v/>
      </c>
      <c r="F134" s="16" t="str">
        <f t="shared" si="5"/>
        <v/>
      </c>
      <c r="I134" s="16" t="str">
        <f ca="1">IF($A134="","",SUMIFS('All Amortization Lines'!$T:$T,INDIRECT("'All Amortization Lines'!"&amp;$G$3&amp;":"&amp;$G$3),$A134,'All Amortization Lines'!$Q:$Q,$A$3))</f>
        <v/>
      </c>
      <c r="J134" s="16" t="str">
        <f t="shared" si="6"/>
        <v/>
      </c>
    </row>
    <row r="135" spans="2:10" x14ac:dyDescent="0.45">
      <c r="B135" s="16" t="str">
        <f ca="1">IF($A135="","",SUMIFS('All Amortization Lines'!$N:$N,INDIRECT("'All Amortization Lines'!"&amp;$G$3&amp;":"&amp;$G$3),$A135,'All Amortization Lines'!$Q:$Q,$A$3))</f>
        <v/>
      </c>
      <c r="C135" s="16" t="str">
        <f ca="1">IF($A135="","",SUMIFS('All Amortization Lines'!$T:$T,INDIRECT("'All Amortization Lines'!"&amp;$G$3&amp;":"&amp;$G$3),$A135,'All Amortization Lines'!$Q:$Q,$C$3))</f>
        <v/>
      </c>
      <c r="D135" s="16" t="str">
        <f ca="1">IF($A135="","",SUMIFS('All Amortization Lines'!$T:$T,INDIRECT("'All Amortization Lines'!"&amp;$G$3&amp;":"&amp;$G$3),$A135,'All Amortization Lines'!$J:$J,"&gt;="&amp;$B$3,'All Amortization Lines'!$J:$J,"&lt;="&amp;$A$3,'All Amortization Lines'!$Q:$Q,$A$3))</f>
        <v/>
      </c>
      <c r="E135" s="16" t="str">
        <f ca="1">IF($A135="","",-SUMIFS('All Amortization Lines'!$R:$R,INDIRECT("'All Amortization Lines'!"&amp;$G$3&amp;":"&amp;$G$3),$A135,'All Amortization Lines'!$Q:$Q,$A$3))</f>
        <v/>
      </c>
      <c r="F135" s="16" t="str">
        <f t="shared" si="5"/>
        <v/>
      </c>
      <c r="I135" s="16" t="str">
        <f ca="1">IF($A135="","",SUMIFS('All Amortization Lines'!$T:$T,INDIRECT("'All Amortization Lines'!"&amp;$G$3&amp;":"&amp;$G$3),$A135,'All Amortization Lines'!$Q:$Q,$A$3))</f>
        <v/>
      </c>
      <c r="J135" s="16" t="str">
        <f t="shared" si="6"/>
        <v/>
      </c>
    </row>
    <row r="136" spans="2:10" x14ac:dyDescent="0.45">
      <c r="B136" s="16" t="str">
        <f ca="1">IF($A136="","",SUMIFS('All Amortization Lines'!$N:$N,INDIRECT("'All Amortization Lines'!"&amp;$G$3&amp;":"&amp;$G$3),$A136,'All Amortization Lines'!$Q:$Q,$A$3))</f>
        <v/>
      </c>
      <c r="C136" s="16" t="str">
        <f ca="1">IF($A136="","",SUMIFS('All Amortization Lines'!$T:$T,INDIRECT("'All Amortization Lines'!"&amp;$G$3&amp;":"&amp;$G$3),$A136,'All Amortization Lines'!$Q:$Q,$C$3))</f>
        <v/>
      </c>
      <c r="D136" s="16" t="str">
        <f ca="1">IF($A136="","",SUMIFS('All Amortization Lines'!$T:$T,INDIRECT("'All Amortization Lines'!"&amp;$G$3&amp;":"&amp;$G$3),$A136,'All Amortization Lines'!$J:$J,"&gt;="&amp;$B$3,'All Amortization Lines'!$J:$J,"&lt;="&amp;$A$3,'All Amortization Lines'!$Q:$Q,$A$3))</f>
        <v/>
      </c>
      <c r="E136" s="16" t="str">
        <f ca="1">IF($A136="","",-SUMIFS('All Amortization Lines'!$R:$R,INDIRECT("'All Amortization Lines'!"&amp;$G$3&amp;":"&amp;$G$3),$A136,'All Amortization Lines'!$Q:$Q,$A$3))</f>
        <v/>
      </c>
      <c r="F136" s="16" t="str">
        <f t="shared" si="5"/>
        <v/>
      </c>
      <c r="I136" s="16" t="str">
        <f ca="1">IF($A136="","",SUMIFS('All Amortization Lines'!$T:$T,INDIRECT("'All Amortization Lines'!"&amp;$G$3&amp;":"&amp;$G$3),$A136,'All Amortization Lines'!$Q:$Q,$A$3))</f>
        <v/>
      </c>
      <c r="J136" s="16" t="str">
        <f t="shared" si="6"/>
        <v/>
      </c>
    </row>
    <row r="137" spans="2:10" x14ac:dyDescent="0.45">
      <c r="B137" s="16" t="str">
        <f ca="1">IF($A137="","",SUMIFS('All Amortization Lines'!$N:$N,INDIRECT("'All Amortization Lines'!"&amp;$G$3&amp;":"&amp;$G$3),$A137,'All Amortization Lines'!$Q:$Q,$A$3))</f>
        <v/>
      </c>
      <c r="C137" s="16" t="str">
        <f ca="1">IF($A137="","",SUMIFS('All Amortization Lines'!$T:$T,INDIRECT("'All Amortization Lines'!"&amp;$G$3&amp;":"&amp;$G$3),$A137,'All Amortization Lines'!$Q:$Q,$C$3))</f>
        <v/>
      </c>
      <c r="D137" s="16" t="str">
        <f ca="1">IF($A137="","",SUMIFS('All Amortization Lines'!$T:$T,INDIRECT("'All Amortization Lines'!"&amp;$G$3&amp;":"&amp;$G$3),$A137,'All Amortization Lines'!$J:$J,"&gt;="&amp;$B$3,'All Amortization Lines'!$J:$J,"&lt;="&amp;$A$3,'All Amortization Lines'!$Q:$Q,$A$3))</f>
        <v/>
      </c>
      <c r="E137" s="16" t="str">
        <f ca="1">IF($A137="","",-SUMIFS('All Amortization Lines'!$R:$R,INDIRECT("'All Amortization Lines'!"&amp;$G$3&amp;":"&amp;$G$3),$A137,'All Amortization Lines'!$Q:$Q,$A$3))</f>
        <v/>
      </c>
      <c r="F137" s="16" t="str">
        <f t="shared" si="5"/>
        <v/>
      </c>
      <c r="I137" s="16" t="str">
        <f ca="1">IF($A137="","",SUMIFS('All Amortization Lines'!$T:$T,INDIRECT("'All Amortization Lines'!"&amp;$G$3&amp;":"&amp;$G$3),$A137,'All Amortization Lines'!$Q:$Q,$A$3))</f>
        <v/>
      </c>
      <c r="J137" s="16" t="str">
        <f t="shared" si="6"/>
        <v/>
      </c>
    </row>
    <row r="138" spans="2:10" x14ac:dyDescent="0.45">
      <c r="B138" s="16" t="str">
        <f ca="1">IF($A138="","",SUMIFS('All Amortization Lines'!$N:$N,INDIRECT("'All Amortization Lines'!"&amp;$G$3&amp;":"&amp;$G$3),$A138,'All Amortization Lines'!$Q:$Q,$A$3))</f>
        <v/>
      </c>
      <c r="C138" s="16" t="str">
        <f ca="1">IF($A138="","",SUMIFS('All Amortization Lines'!$T:$T,INDIRECT("'All Amortization Lines'!"&amp;$G$3&amp;":"&amp;$G$3),$A138,'All Amortization Lines'!$Q:$Q,$C$3))</f>
        <v/>
      </c>
      <c r="D138" s="16" t="str">
        <f ca="1">IF($A138="","",SUMIFS('All Amortization Lines'!$T:$T,INDIRECT("'All Amortization Lines'!"&amp;$G$3&amp;":"&amp;$G$3),$A138,'All Amortization Lines'!$J:$J,"&gt;="&amp;$B$3,'All Amortization Lines'!$J:$J,"&lt;="&amp;$A$3,'All Amortization Lines'!$Q:$Q,$A$3))</f>
        <v/>
      </c>
      <c r="E138" s="16" t="str">
        <f ca="1">IF($A138="","",-SUMIFS('All Amortization Lines'!$R:$R,INDIRECT("'All Amortization Lines'!"&amp;$G$3&amp;":"&amp;$G$3),$A138,'All Amortization Lines'!$Q:$Q,$A$3))</f>
        <v/>
      </c>
      <c r="F138" s="16" t="str">
        <f t="shared" ref="F138:F200" si="7">IF($A138="","",SUM(C138:E138))</f>
        <v/>
      </c>
      <c r="I138" s="16" t="str">
        <f ca="1">IF($A138="","",SUMIFS('All Amortization Lines'!$T:$T,INDIRECT("'All Amortization Lines'!"&amp;$G$3&amp;":"&amp;$G$3),$A138,'All Amortization Lines'!$Q:$Q,$A$3))</f>
        <v/>
      </c>
      <c r="J138" s="16" t="str">
        <f t="shared" ref="J138:J200" si="8">IF($A138="","",F138-I138)</f>
        <v/>
      </c>
    </row>
    <row r="139" spans="2:10" x14ac:dyDescent="0.45">
      <c r="B139" s="16" t="str">
        <f ca="1">IF($A139="","",SUMIFS('All Amortization Lines'!$N:$N,INDIRECT("'All Amortization Lines'!"&amp;$G$3&amp;":"&amp;$G$3),$A139,'All Amortization Lines'!$Q:$Q,$A$3))</f>
        <v/>
      </c>
      <c r="C139" s="16" t="str">
        <f ca="1">IF($A139="","",SUMIFS('All Amortization Lines'!$T:$T,INDIRECT("'All Amortization Lines'!"&amp;$G$3&amp;":"&amp;$G$3),$A139,'All Amortization Lines'!$Q:$Q,$C$3))</f>
        <v/>
      </c>
      <c r="D139" s="16" t="str">
        <f ca="1">IF($A139="","",SUMIFS('All Amortization Lines'!$T:$T,INDIRECT("'All Amortization Lines'!"&amp;$G$3&amp;":"&amp;$G$3),$A139,'All Amortization Lines'!$J:$J,"&gt;="&amp;$B$3,'All Amortization Lines'!$J:$J,"&lt;="&amp;$A$3,'All Amortization Lines'!$Q:$Q,$A$3))</f>
        <v/>
      </c>
      <c r="E139" s="16" t="str">
        <f ca="1">IF($A139="","",-SUMIFS('All Amortization Lines'!$R:$R,INDIRECT("'All Amortization Lines'!"&amp;$G$3&amp;":"&amp;$G$3),$A139,'All Amortization Lines'!$Q:$Q,$A$3))</f>
        <v/>
      </c>
      <c r="F139" s="16" t="str">
        <f t="shared" si="7"/>
        <v/>
      </c>
      <c r="I139" s="16" t="str">
        <f ca="1">IF($A139="","",SUMIFS('All Amortization Lines'!$T:$T,INDIRECT("'All Amortization Lines'!"&amp;$G$3&amp;":"&amp;$G$3),$A139,'All Amortization Lines'!$Q:$Q,$A$3))</f>
        <v/>
      </c>
      <c r="J139" s="16" t="str">
        <f t="shared" si="8"/>
        <v/>
      </c>
    </row>
    <row r="140" spans="2:10" x14ac:dyDescent="0.45">
      <c r="B140" s="16" t="str">
        <f ca="1">IF($A140="","",SUMIFS('All Amortization Lines'!$N:$N,INDIRECT("'All Amortization Lines'!"&amp;$G$3&amp;":"&amp;$G$3),$A140,'All Amortization Lines'!$Q:$Q,$A$3))</f>
        <v/>
      </c>
      <c r="C140" s="16" t="str">
        <f ca="1">IF($A140="","",SUMIFS('All Amortization Lines'!$T:$T,INDIRECT("'All Amortization Lines'!"&amp;$G$3&amp;":"&amp;$G$3),$A140,'All Amortization Lines'!$Q:$Q,$C$3))</f>
        <v/>
      </c>
      <c r="D140" s="16" t="str">
        <f ca="1">IF($A140="","",SUMIFS('All Amortization Lines'!$T:$T,INDIRECT("'All Amortization Lines'!"&amp;$G$3&amp;":"&amp;$G$3),$A140,'All Amortization Lines'!$J:$J,"&gt;="&amp;$B$3,'All Amortization Lines'!$J:$J,"&lt;="&amp;$A$3,'All Amortization Lines'!$Q:$Q,$A$3))</f>
        <v/>
      </c>
      <c r="E140" s="16" t="str">
        <f ca="1">IF($A140="","",-SUMIFS('All Amortization Lines'!$R:$R,INDIRECT("'All Amortization Lines'!"&amp;$G$3&amp;":"&amp;$G$3),$A140,'All Amortization Lines'!$Q:$Q,$A$3))</f>
        <v/>
      </c>
      <c r="F140" s="16" t="str">
        <f t="shared" si="7"/>
        <v/>
      </c>
      <c r="I140" s="16" t="str">
        <f ca="1">IF($A140="","",SUMIFS('All Amortization Lines'!$T:$T,INDIRECT("'All Amortization Lines'!"&amp;$G$3&amp;":"&amp;$G$3),$A140,'All Amortization Lines'!$Q:$Q,$A$3))</f>
        <v/>
      </c>
      <c r="J140" s="16" t="str">
        <f t="shared" si="8"/>
        <v/>
      </c>
    </row>
    <row r="141" spans="2:10" x14ac:dyDescent="0.45">
      <c r="B141" s="16" t="str">
        <f ca="1">IF($A141="","",SUMIFS('All Amortization Lines'!$N:$N,INDIRECT("'All Amortization Lines'!"&amp;$G$3&amp;":"&amp;$G$3),$A141,'All Amortization Lines'!$Q:$Q,$A$3))</f>
        <v/>
      </c>
      <c r="C141" s="16" t="str">
        <f ca="1">IF($A141="","",SUMIFS('All Amortization Lines'!$T:$T,INDIRECT("'All Amortization Lines'!"&amp;$G$3&amp;":"&amp;$G$3),$A141,'All Amortization Lines'!$Q:$Q,$C$3))</f>
        <v/>
      </c>
      <c r="D141" s="16" t="str">
        <f ca="1">IF($A141="","",SUMIFS('All Amortization Lines'!$T:$T,INDIRECT("'All Amortization Lines'!"&amp;$G$3&amp;":"&amp;$G$3),$A141,'All Amortization Lines'!$J:$J,"&gt;="&amp;$B$3,'All Amortization Lines'!$J:$J,"&lt;="&amp;$A$3,'All Amortization Lines'!$Q:$Q,$A$3))</f>
        <v/>
      </c>
      <c r="E141" s="16" t="str">
        <f ca="1">IF($A141="","",-SUMIFS('All Amortization Lines'!$R:$R,INDIRECT("'All Amortization Lines'!"&amp;$G$3&amp;":"&amp;$G$3),$A141,'All Amortization Lines'!$Q:$Q,$A$3))</f>
        <v/>
      </c>
      <c r="F141" s="16" t="str">
        <f t="shared" si="7"/>
        <v/>
      </c>
      <c r="I141" s="16" t="str">
        <f ca="1">IF($A141="","",SUMIFS('All Amortization Lines'!$T:$T,INDIRECT("'All Amortization Lines'!"&amp;$G$3&amp;":"&amp;$G$3),$A141,'All Amortization Lines'!$Q:$Q,$A$3))</f>
        <v/>
      </c>
      <c r="J141" s="16" t="str">
        <f t="shared" si="8"/>
        <v/>
      </c>
    </row>
    <row r="142" spans="2:10" x14ac:dyDescent="0.45">
      <c r="B142" s="16" t="str">
        <f ca="1">IF($A142="","",SUMIFS('All Amortization Lines'!$N:$N,INDIRECT("'All Amortization Lines'!"&amp;$G$3&amp;":"&amp;$G$3),$A142,'All Amortization Lines'!$Q:$Q,$A$3))</f>
        <v/>
      </c>
      <c r="C142" s="16" t="str">
        <f ca="1">IF($A142="","",SUMIFS('All Amortization Lines'!$T:$T,INDIRECT("'All Amortization Lines'!"&amp;$G$3&amp;":"&amp;$G$3),$A142,'All Amortization Lines'!$Q:$Q,$C$3))</f>
        <v/>
      </c>
      <c r="D142" s="16" t="str">
        <f ca="1">IF($A142="","",SUMIFS('All Amortization Lines'!$T:$T,INDIRECT("'All Amortization Lines'!"&amp;$G$3&amp;":"&amp;$G$3),$A142,'All Amortization Lines'!$J:$J,"&gt;="&amp;$B$3,'All Amortization Lines'!$J:$J,"&lt;="&amp;$A$3,'All Amortization Lines'!$Q:$Q,$A$3))</f>
        <v/>
      </c>
      <c r="E142" s="16" t="str">
        <f ca="1">IF($A142="","",-SUMIFS('All Amortization Lines'!$R:$R,INDIRECT("'All Amortization Lines'!"&amp;$G$3&amp;":"&amp;$G$3),$A142,'All Amortization Lines'!$Q:$Q,$A$3))</f>
        <v/>
      </c>
      <c r="F142" s="16" t="str">
        <f t="shared" si="7"/>
        <v/>
      </c>
      <c r="I142" s="16" t="str">
        <f ca="1">IF($A142="","",SUMIFS('All Amortization Lines'!$T:$T,INDIRECT("'All Amortization Lines'!"&amp;$G$3&amp;":"&amp;$G$3),$A142,'All Amortization Lines'!$Q:$Q,$A$3))</f>
        <v/>
      </c>
      <c r="J142" s="16" t="str">
        <f t="shared" si="8"/>
        <v/>
      </c>
    </row>
    <row r="143" spans="2:10" x14ac:dyDescent="0.45">
      <c r="B143" s="16" t="str">
        <f ca="1">IF($A143="","",SUMIFS('All Amortization Lines'!$N:$N,INDIRECT("'All Amortization Lines'!"&amp;$G$3&amp;":"&amp;$G$3),$A143,'All Amortization Lines'!$Q:$Q,$A$3))</f>
        <v/>
      </c>
      <c r="C143" s="16" t="str">
        <f ca="1">IF($A143="","",SUMIFS('All Amortization Lines'!$T:$T,INDIRECT("'All Amortization Lines'!"&amp;$G$3&amp;":"&amp;$G$3),$A143,'All Amortization Lines'!$Q:$Q,$C$3))</f>
        <v/>
      </c>
      <c r="D143" s="16" t="str">
        <f ca="1">IF($A143="","",SUMIFS('All Amortization Lines'!$T:$T,INDIRECT("'All Amortization Lines'!"&amp;$G$3&amp;":"&amp;$G$3),$A143,'All Amortization Lines'!$J:$J,"&gt;="&amp;$B$3,'All Amortization Lines'!$J:$J,"&lt;="&amp;$A$3,'All Amortization Lines'!$Q:$Q,$A$3))</f>
        <v/>
      </c>
      <c r="E143" s="16" t="str">
        <f ca="1">IF($A143="","",-SUMIFS('All Amortization Lines'!$R:$R,INDIRECT("'All Amortization Lines'!"&amp;$G$3&amp;":"&amp;$G$3),$A143,'All Amortization Lines'!$Q:$Q,$A$3))</f>
        <v/>
      </c>
      <c r="F143" s="16" t="str">
        <f t="shared" si="7"/>
        <v/>
      </c>
      <c r="I143" s="16" t="str">
        <f ca="1">IF($A143="","",SUMIFS('All Amortization Lines'!$T:$T,INDIRECT("'All Amortization Lines'!"&amp;$G$3&amp;":"&amp;$G$3),$A143,'All Amortization Lines'!$Q:$Q,$A$3))</f>
        <v/>
      </c>
      <c r="J143" s="16" t="str">
        <f t="shared" si="8"/>
        <v/>
      </c>
    </row>
    <row r="144" spans="2:10" x14ac:dyDescent="0.45">
      <c r="B144" s="16" t="str">
        <f ca="1">IF($A144="","",SUMIFS('All Amortization Lines'!$N:$N,INDIRECT("'All Amortization Lines'!"&amp;$G$3&amp;":"&amp;$G$3),$A144,'All Amortization Lines'!$Q:$Q,$A$3))</f>
        <v/>
      </c>
      <c r="C144" s="16" t="str">
        <f ca="1">IF($A144="","",SUMIFS('All Amortization Lines'!$T:$T,INDIRECT("'All Amortization Lines'!"&amp;$G$3&amp;":"&amp;$G$3),$A144,'All Amortization Lines'!$Q:$Q,$C$3))</f>
        <v/>
      </c>
      <c r="D144" s="16" t="str">
        <f ca="1">IF($A144="","",SUMIFS('All Amortization Lines'!$T:$T,INDIRECT("'All Amortization Lines'!"&amp;$G$3&amp;":"&amp;$G$3),$A144,'All Amortization Lines'!$J:$J,"&gt;="&amp;$B$3,'All Amortization Lines'!$J:$J,"&lt;="&amp;$A$3,'All Amortization Lines'!$Q:$Q,$A$3))</f>
        <v/>
      </c>
      <c r="E144" s="16" t="str">
        <f ca="1">IF($A144="","",-SUMIFS('All Amortization Lines'!$R:$R,INDIRECT("'All Amortization Lines'!"&amp;$G$3&amp;":"&amp;$G$3),$A144,'All Amortization Lines'!$Q:$Q,$A$3))</f>
        <v/>
      </c>
      <c r="F144" s="16" t="str">
        <f t="shared" si="7"/>
        <v/>
      </c>
      <c r="I144" s="16" t="str">
        <f ca="1">IF($A144="","",SUMIFS('All Amortization Lines'!$T:$T,INDIRECT("'All Amortization Lines'!"&amp;$G$3&amp;":"&amp;$G$3),$A144,'All Amortization Lines'!$Q:$Q,$A$3))</f>
        <v/>
      </c>
      <c r="J144" s="16" t="str">
        <f t="shared" si="8"/>
        <v/>
      </c>
    </row>
    <row r="145" spans="2:10" x14ac:dyDescent="0.45">
      <c r="B145" s="16" t="str">
        <f ca="1">IF($A145="","",SUMIFS('All Amortization Lines'!$N:$N,INDIRECT("'All Amortization Lines'!"&amp;$G$3&amp;":"&amp;$G$3),$A145,'All Amortization Lines'!$Q:$Q,$A$3))</f>
        <v/>
      </c>
      <c r="C145" s="16" t="str">
        <f ca="1">IF($A145="","",SUMIFS('All Amortization Lines'!$T:$T,INDIRECT("'All Amortization Lines'!"&amp;$G$3&amp;":"&amp;$G$3),$A145,'All Amortization Lines'!$Q:$Q,$C$3))</f>
        <v/>
      </c>
      <c r="D145" s="16" t="str">
        <f ca="1">IF($A145="","",SUMIFS('All Amortization Lines'!$T:$T,INDIRECT("'All Amortization Lines'!"&amp;$G$3&amp;":"&amp;$G$3),$A145,'All Amortization Lines'!$J:$J,"&gt;="&amp;$B$3,'All Amortization Lines'!$J:$J,"&lt;="&amp;$A$3,'All Amortization Lines'!$Q:$Q,$A$3))</f>
        <v/>
      </c>
      <c r="E145" s="16" t="str">
        <f ca="1">IF($A145="","",-SUMIFS('All Amortization Lines'!$R:$R,INDIRECT("'All Amortization Lines'!"&amp;$G$3&amp;":"&amp;$G$3),$A145,'All Amortization Lines'!$Q:$Q,$A$3))</f>
        <v/>
      </c>
      <c r="F145" s="16" t="str">
        <f t="shared" si="7"/>
        <v/>
      </c>
      <c r="I145" s="16" t="str">
        <f ca="1">IF($A145="","",SUMIFS('All Amortization Lines'!$T:$T,INDIRECT("'All Amortization Lines'!"&amp;$G$3&amp;":"&amp;$G$3),$A145,'All Amortization Lines'!$Q:$Q,$A$3))</f>
        <v/>
      </c>
      <c r="J145" s="16" t="str">
        <f t="shared" si="8"/>
        <v/>
      </c>
    </row>
    <row r="146" spans="2:10" x14ac:dyDescent="0.45">
      <c r="B146" s="16" t="str">
        <f ca="1">IF($A146="","",SUMIFS('All Amortization Lines'!$N:$N,INDIRECT("'All Amortization Lines'!"&amp;$G$3&amp;":"&amp;$G$3),$A146,'All Amortization Lines'!$Q:$Q,$A$3))</f>
        <v/>
      </c>
      <c r="C146" s="16" t="str">
        <f ca="1">IF($A146="","",SUMIFS('All Amortization Lines'!$T:$T,INDIRECT("'All Amortization Lines'!"&amp;$G$3&amp;":"&amp;$G$3),$A146,'All Amortization Lines'!$Q:$Q,$C$3))</f>
        <v/>
      </c>
      <c r="D146" s="16" t="str">
        <f ca="1">IF($A146="","",SUMIFS('All Amortization Lines'!$T:$T,INDIRECT("'All Amortization Lines'!"&amp;$G$3&amp;":"&amp;$G$3),$A146,'All Amortization Lines'!$J:$J,"&gt;="&amp;$B$3,'All Amortization Lines'!$J:$J,"&lt;="&amp;$A$3,'All Amortization Lines'!$Q:$Q,$A$3))</f>
        <v/>
      </c>
      <c r="E146" s="16" t="str">
        <f ca="1">IF($A146="","",-SUMIFS('All Amortization Lines'!$R:$R,INDIRECT("'All Amortization Lines'!"&amp;$G$3&amp;":"&amp;$G$3),$A146,'All Amortization Lines'!$Q:$Q,$A$3))</f>
        <v/>
      </c>
      <c r="F146" s="16" t="str">
        <f t="shared" si="7"/>
        <v/>
      </c>
      <c r="I146" s="16" t="str">
        <f ca="1">IF($A146="","",SUMIFS('All Amortization Lines'!$T:$T,INDIRECT("'All Amortization Lines'!"&amp;$G$3&amp;":"&amp;$G$3),$A146,'All Amortization Lines'!$Q:$Q,$A$3))</f>
        <v/>
      </c>
      <c r="J146" s="16" t="str">
        <f t="shared" si="8"/>
        <v/>
      </c>
    </row>
    <row r="147" spans="2:10" x14ac:dyDescent="0.45">
      <c r="B147" s="16" t="str">
        <f ca="1">IF($A147="","",SUMIFS('All Amortization Lines'!$N:$N,INDIRECT("'All Amortization Lines'!"&amp;$G$3&amp;":"&amp;$G$3),$A147,'All Amortization Lines'!$Q:$Q,$A$3))</f>
        <v/>
      </c>
      <c r="C147" s="16" t="str">
        <f ca="1">IF($A147="","",SUMIFS('All Amortization Lines'!$T:$T,INDIRECT("'All Amortization Lines'!"&amp;$G$3&amp;":"&amp;$G$3),$A147,'All Amortization Lines'!$Q:$Q,$C$3))</f>
        <v/>
      </c>
      <c r="D147" s="16" t="str">
        <f ca="1">IF($A147="","",SUMIFS('All Amortization Lines'!$T:$T,INDIRECT("'All Amortization Lines'!"&amp;$G$3&amp;":"&amp;$G$3),$A147,'All Amortization Lines'!$J:$J,"&gt;="&amp;$B$3,'All Amortization Lines'!$J:$J,"&lt;="&amp;$A$3,'All Amortization Lines'!$Q:$Q,$A$3))</f>
        <v/>
      </c>
      <c r="E147" s="16" t="str">
        <f ca="1">IF($A147="","",-SUMIFS('All Amortization Lines'!$R:$R,INDIRECT("'All Amortization Lines'!"&amp;$G$3&amp;":"&amp;$G$3),$A147,'All Amortization Lines'!$Q:$Q,$A$3))</f>
        <v/>
      </c>
      <c r="F147" s="16" t="str">
        <f t="shared" si="7"/>
        <v/>
      </c>
      <c r="I147" s="16" t="str">
        <f ca="1">IF($A147="","",SUMIFS('All Amortization Lines'!$T:$T,INDIRECT("'All Amortization Lines'!"&amp;$G$3&amp;":"&amp;$G$3),$A147,'All Amortization Lines'!$Q:$Q,$A$3))</f>
        <v/>
      </c>
      <c r="J147" s="16" t="str">
        <f t="shared" si="8"/>
        <v/>
      </c>
    </row>
    <row r="148" spans="2:10" x14ac:dyDescent="0.45">
      <c r="B148" s="16" t="str">
        <f ca="1">IF($A148="","",SUMIFS('All Amortization Lines'!$N:$N,INDIRECT("'All Amortization Lines'!"&amp;$G$3&amp;":"&amp;$G$3),$A148,'All Amortization Lines'!$Q:$Q,$A$3))</f>
        <v/>
      </c>
      <c r="C148" s="16" t="str">
        <f ca="1">IF($A148="","",SUMIFS('All Amortization Lines'!$T:$T,INDIRECT("'All Amortization Lines'!"&amp;$G$3&amp;":"&amp;$G$3),$A148,'All Amortization Lines'!$Q:$Q,$C$3))</f>
        <v/>
      </c>
      <c r="D148" s="16" t="str">
        <f ca="1">IF($A148="","",SUMIFS('All Amortization Lines'!$T:$T,INDIRECT("'All Amortization Lines'!"&amp;$G$3&amp;":"&amp;$G$3),$A148,'All Amortization Lines'!$J:$J,"&gt;="&amp;$B$3,'All Amortization Lines'!$J:$J,"&lt;="&amp;$A$3,'All Amortization Lines'!$Q:$Q,$A$3))</f>
        <v/>
      </c>
      <c r="E148" s="16" t="str">
        <f ca="1">IF($A148="","",-SUMIFS('All Amortization Lines'!$R:$R,INDIRECT("'All Amortization Lines'!"&amp;$G$3&amp;":"&amp;$G$3),$A148,'All Amortization Lines'!$Q:$Q,$A$3))</f>
        <v/>
      </c>
      <c r="F148" s="16" t="str">
        <f t="shared" si="7"/>
        <v/>
      </c>
      <c r="I148" s="16" t="str">
        <f ca="1">IF($A148="","",SUMIFS('All Amortization Lines'!$T:$T,INDIRECT("'All Amortization Lines'!"&amp;$G$3&amp;":"&amp;$G$3),$A148,'All Amortization Lines'!$Q:$Q,$A$3))</f>
        <v/>
      </c>
      <c r="J148" s="16" t="str">
        <f t="shared" si="8"/>
        <v/>
      </c>
    </row>
    <row r="149" spans="2:10" x14ac:dyDescent="0.45">
      <c r="B149" s="16" t="str">
        <f ca="1">IF($A149="","",SUMIFS('All Amortization Lines'!$N:$N,INDIRECT("'All Amortization Lines'!"&amp;$G$3&amp;":"&amp;$G$3),$A149,'All Amortization Lines'!$Q:$Q,$A$3))</f>
        <v/>
      </c>
      <c r="C149" s="16" t="str">
        <f ca="1">IF($A149="","",SUMIFS('All Amortization Lines'!$T:$T,INDIRECT("'All Amortization Lines'!"&amp;$G$3&amp;":"&amp;$G$3),$A149,'All Amortization Lines'!$Q:$Q,$C$3))</f>
        <v/>
      </c>
      <c r="D149" s="16" t="str">
        <f ca="1">IF($A149="","",SUMIFS('All Amortization Lines'!$T:$T,INDIRECT("'All Amortization Lines'!"&amp;$G$3&amp;":"&amp;$G$3),$A149,'All Amortization Lines'!$J:$J,"&gt;="&amp;$B$3,'All Amortization Lines'!$J:$J,"&lt;="&amp;$A$3,'All Amortization Lines'!$Q:$Q,$A$3))</f>
        <v/>
      </c>
      <c r="E149" s="16" t="str">
        <f ca="1">IF($A149="","",-SUMIFS('All Amortization Lines'!$R:$R,INDIRECT("'All Amortization Lines'!"&amp;$G$3&amp;":"&amp;$G$3),$A149,'All Amortization Lines'!$Q:$Q,$A$3))</f>
        <v/>
      </c>
      <c r="F149" s="16" t="str">
        <f t="shared" si="7"/>
        <v/>
      </c>
      <c r="I149" s="16" t="str">
        <f ca="1">IF($A149="","",SUMIFS('All Amortization Lines'!$T:$T,INDIRECT("'All Amortization Lines'!"&amp;$G$3&amp;":"&amp;$G$3),$A149,'All Amortization Lines'!$Q:$Q,$A$3))</f>
        <v/>
      </c>
      <c r="J149" s="16" t="str">
        <f t="shared" si="8"/>
        <v/>
      </c>
    </row>
    <row r="150" spans="2:10" x14ac:dyDescent="0.45">
      <c r="B150" s="16" t="str">
        <f ca="1">IF($A150="","",SUMIFS('All Amortization Lines'!$N:$N,INDIRECT("'All Amortization Lines'!"&amp;$G$3&amp;":"&amp;$G$3),$A150,'All Amortization Lines'!$Q:$Q,$A$3))</f>
        <v/>
      </c>
      <c r="C150" s="16" t="str">
        <f ca="1">IF($A150="","",SUMIFS('All Amortization Lines'!$T:$T,INDIRECT("'All Amortization Lines'!"&amp;$G$3&amp;":"&amp;$G$3),$A150,'All Amortization Lines'!$Q:$Q,$C$3))</f>
        <v/>
      </c>
      <c r="D150" s="16" t="str">
        <f ca="1">IF($A150="","",SUMIFS('All Amortization Lines'!$T:$T,INDIRECT("'All Amortization Lines'!"&amp;$G$3&amp;":"&amp;$G$3),$A150,'All Amortization Lines'!$J:$J,"&gt;="&amp;$B$3,'All Amortization Lines'!$J:$J,"&lt;="&amp;$A$3,'All Amortization Lines'!$Q:$Q,$A$3))</f>
        <v/>
      </c>
      <c r="E150" s="16" t="str">
        <f ca="1">IF($A150="","",-SUMIFS('All Amortization Lines'!$R:$R,INDIRECT("'All Amortization Lines'!"&amp;$G$3&amp;":"&amp;$G$3),$A150,'All Amortization Lines'!$Q:$Q,$A$3))</f>
        <v/>
      </c>
      <c r="F150" s="16" t="str">
        <f t="shared" si="7"/>
        <v/>
      </c>
      <c r="I150" s="16" t="str">
        <f ca="1">IF($A150="","",SUMIFS('All Amortization Lines'!$T:$T,INDIRECT("'All Amortization Lines'!"&amp;$G$3&amp;":"&amp;$G$3),$A150,'All Amortization Lines'!$Q:$Q,$A$3))</f>
        <v/>
      </c>
      <c r="J150" s="16" t="str">
        <f t="shared" si="8"/>
        <v/>
      </c>
    </row>
    <row r="151" spans="2:10" x14ac:dyDescent="0.45">
      <c r="B151" s="16" t="str">
        <f ca="1">IF($A151="","",SUMIFS('All Amortization Lines'!$N:$N,INDIRECT("'All Amortization Lines'!"&amp;$G$3&amp;":"&amp;$G$3),$A151,'All Amortization Lines'!$Q:$Q,$A$3))</f>
        <v/>
      </c>
      <c r="C151" s="16" t="str">
        <f ca="1">IF($A151="","",SUMIFS('All Amortization Lines'!$T:$T,INDIRECT("'All Amortization Lines'!"&amp;$G$3&amp;":"&amp;$G$3),$A151,'All Amortization Lines'!$Q:$Q,$C$3))</f>
        <v/>
      </c>
      <c r="D151" s="16" t="str">
        <f ca="1">IF($A151="","",SUMIFS('All Amortization Lines'!$T:$T,INDIRECT("'All Amortization Lines'!"&amp;$G$3&amp;":"&amp;$G$3),$A151,'All Amortization Lines'!$J:$J,"&gt;="&amp;$B$3,'All Amortization Lines'!$J:$J,"&lt;="&amp;$A$3,'All Amortization Lines'!$Q:$Q,$A$3))</f>
        <v/>
      </c>
      <c r="E151" s="16" t="str">
        <f ca="1">IF($A151="","",-SUMIFS('All Amortization Lines'!$R:$R,INDIRECT("'All Amortization Lines'!"&amp;$G$3&amp;":"&amp;$G$3),$A151,'All Amortization Lines'!$Q:$Q,$A$3))</f>
        <v/>
      </c>
      <c r="F151" s="16" t="str">
        <f t="shared" si="7"/>
        <v/>
      </c>
      <c r="I151" s="16" t="str">
        <f ca="1">IF($A151="","",SUMIFS('All Amortization Lines'!$T:$T,INDIRECT("'All Amortization Lines'!"&amp;$G$3&amp;":"&amp;$G$3),$A151,'All Amortization Lines'!$Q:$Q,$A$3))</f>
        <v/>
      </c>
      <c r="J151" s="16" t="str">
        <f t="shared" si="8"/>
        <v/>
      </c>
    </row>
    <row r="152" spans="2:10" x14ac:dyDescent="0.45">
      <c r="B152" s="16" t="str">
        <f ca="1">IF($A152="","",SUMIFS('All Amortization Lines'!$N:$N,INDIRECT("'All Amortization Lines'!"&amp;$G$3&amp;":"&amp;$G$3),$A152,'All Amortization Lines'!$Q:$Q,$A$3))</f>
        <v/>
      </c>
      <c r="C152" s="16" t="str">
        <f ca="1">IF($A152="","",SUMIFS('All Amortization Lines'!$T:$T,INDIRECT("'All Amortization Lines'!"&amp;$G$3&amp;":"&amp;$G$3),$A152,'All Amortization Lines'!$Q:$Q,$C$3))</f>
        <v/>
      </c>
      <c r="D152" s="16" t="str">
        <f ca="1">IF($A152="","",SUMIFS('All Amortization Lines'!$T:$T,INDIRECT("'All Amortization Lines'!"&amp;$G$3&amp;":"&amp;$G$3),$A152,'All Amortization Lines'!$J:$J,"&gt;="&amp;$B$3,'All Amortization Lines'!$J:$J,"&lt;="&amp;$A$3,'All Amortization Lines'!$Q:$Q,$A$3))</f>
        <v/>
      </c>
      <c r="E152" s="16" t="str">
        <f ca="1">IF($A152="","",-SUMIFS('All Amortization Lines'!$R:$R,INDIRECT("'All Amortization Lines'!"&amp;$G$3&amp;":"&amp;$G$3),$A152,'All Amortization Lines'!$Q:$Q,$A$3))</f>
        <v/>
      </c>
      <c r="F152" s="16" t="str">
        <f t="shared" si="7"/>
        <v/>
      </c>
      <c r="I152" s="16" t="str">
        <f ca="1">IF($A152="","",SUMIFS('All Amortization Lines'!$T:$T,INDIRECT("'All Amortization Lines'!"&amp;$G$3&amp;":"&amp;$G$3),$A152,'All Amortization Lines'!$Q:$Q,$A$3))</f>
        <v/>
      </c>
      <c r="J152" s="16" t="str">
        <f t="shared" si="8"/>
        <v/>
      </c>
    </row>
    <row r="153" spans="2:10" x14ac:dyDescent="0.45">
      <c r="B153" s="16" t="str">
        <f ca="1">IF($A153="","",SUMIFS('All Amortization Lines'!$N:$N,INDIRECT("'All Amortization Lines'!"&amp;$G$3&amp;":"&amp;$G$3),$A153,'All Amortization Lines'!$Q:$Q,$A$3))</f>
        <v/>
      </c>
      <c r="C153" s="16" t="str">
        <f ca="1">IF($A153="","",SUMIFS('All Amortization Lines'!$T:$T,INDIRECT("'All Amortization Lines'!"&amp;$G$3&amp;":"&amp;$G$3),$A153,'All Amortization Lines'!$Q:$Q,$C$3))</f>
        <v/>
      </c>
      <c r="D153" s="16" t="str">
        <f ca="1">IF($A153="","",SUMIFS('All Amortization Lines'!$T:$T,INDIRECT("'All Amortization Lines'!"&amp;$G$3&amp;":"&amp;$G$3),$A153,'All Amortization Lines'!$J:$J,"&gt;="&amp;$B$3,'All Amortization Lines'!$J:$J,"&lt;="&amp;$A$3,'All Amortization Lines'!$Q:$Q,$A$3))</f>
        <v/>
      </c>
      <c r="E153" s="16" t="str">
        <f ca="1">IF($A153="","",-SUMIFS('All Amortization Lines'!$R:$R,INDIRECT("'All Amortization Lines'!"&amp;$G$3&amp;":"&amp;$G$3),$A153,'All Amortization Lines'!$Q:$Q,$A$3))</f>
        <v/>
      </c>
      <c r="F153" s="16" t="str">
        <f t="shared" si="7"/>
        <v/>
      </c>
      <c r="I153" s="16" t="str">
        <f ca="1">IF($A153="","",SUMIFS('All Amortization Lines'!$T:$T,INDIRECT("'All Amortization Lines'!"&amp;$G$3&amp;":"&amp;$G$3),$A153,'All Amortization Lines'!$Q:$Q,$A$3))</f>
        <v/>
      </c>
      <c r="J153" s="16" t="str">
        <f t="shared" si="8"/>
        <v/>
      </c>
    </row>
    <row r="154" spans="2:10" x14ac:dyDescent="0.45">
      <c r="B154" s="16" t="str">
        <f ca="1">IF($A154="","",SUMIFS('All Amortization Lines'!$N:$N,INDIRECT("'All Amortization Lines'!"&amp;$G$3&amp;":"&amp;$G$3),$A154,'All Amortization Lines'!$Q:$Q,$A$3))</f>
        <v/>
      </c>
      <c r="C154" s="16" t="str">
        <f ca="1">IF($A154="","",SUMIFS('All Amortization Lines'!$T:$T,INDIRECT("'All Amortization Lines'!"&amp;$G$3&amp;":"&amp;$G$3),$A154,'All Amortization Lines'!$Q:$Q,$C$3))</f>
        <v/>
      </c>
      <c r="D154" s="16" t="str">
        <f ca="1">IF($A154="","",SUMIFS('All Amortization Lines'!$T:$T,INDIRECT("'All Amortization Lines'!"&amp;$G$3&amp;":"&amp;$G$3),$A154,'All Amortization Lines'!$J:$J,"&gt;="&amp;$B$3,'All Amortization Lines'!$J:$J,"&lt;="&amp;$A$3,'All Amortization Lines'!$Q:$Q,$A$3))</f>
        <v/>
      </c>
      <c r="E154" s="16" t="str">
        <f ca="1">IF($A154="","",-SUMIFS('All Amortization Lines'!$R:$R,INDIRECT("'All Amortization Lines'!"&amp;$G$3&amp;":"&amp;$G$3),$A154,'All Amortization Lines'!$Q:$Q,$A$3))</f>
        <v/>
      </c>
      <c r="F154" s="16" t="str">
        <f t="shared" si="7"/>
        <v/>
      </c>
      <c r="I154" s="16" t="str">
        <f ca="1">IF($A154="","",SUMIFS('All Amortization Lines'!$T:$T,INDIRECT("'All Amortization Lines'!"&amp;$G$3&amp;":"&amp;$G$3),$A154,'All Amortization Lines'!$Q:$Q,$A$3))</f>
        <v/>
      </c>
      <c r="J154" s="16" t="str">
        <f t="shared" si="8"/>
        <v/>
      </c>
    </row>
    <row r="155" spans="2:10" x14ac:dyDescent="0.45">
      <c r="B155" s="16" t="str">
        <f ca="1">IF($A155="","",SUMIFS('All Amortization Lines'!$N:$N,INDIRECT("'All Amortization Lines'!"&amp;$G$3&amp;":"&amp;$G$3),$A155,'All Amortization Lines'!$Q:$Q,$A$3))</f>
        <v/>
      </c>
      <c r="C155" s="16" t="str">
        <f ca="1">IF($A155="","",SUMIFS('All Amortization Lines'!$T:$T,INDIRECT("'All Amortization Lines'!"&amp;$G$3&amp;":"&amp;$G$3),$A155,'All Amortization Lines'!$Q:$Q,$C$3))</f>
        <v/>
      </c>
      <c r="D155" s="16" t="str">
        <f ca="1">IF($A155="","",SUMIFS('All Amortization Lines'!$T:$T,INDIRECT("'All Amortization Lines'!"&amp;$G$3&amp;":"&amp;$G$3),$A155,'All Amortization Lines'!$J:$J,"&gt;="&amp;$B$3,'All Amortization Lines'!$J:$J,"&lt;="&amp;$A$3,'All Amortization Lines'!$Q:$Q,$A$3))</f>
        <v/>
      </c>
      <c r="E155" s="16" t="str">
        <f ca="1">IF($A155="","",-SUMIFS('All Amortization Lines'!$R:$R,INDIRECT("'All Amortization Lines'!"&amp;$G$3&amp;":"&amp;$G$3),$A155,'All Amortization Lines'!$Q:$Q,$A$3))</f>
        <v/>
      </c>
      <c r="F155" s="16" t="str">
        <f t="shared" si="7"/>
        <v/>
      </c>
      <c r="I155" s="16" t="str">
        <f ca="1">IF($A155="","",SUMIFS('All Amortization Lines'!$T:$T,INDIRECT("'All Amortization Lines'!"&amp;$G$3&amp;":"&amp;$G$3),$A155,'All Amortization Lines'!$Q:$Q,$A$3))</f>
        <v/>
      </c>
      <c r="J155" s="16" t="str">
        <f t="shared" si="8"/>
        <v/>
      </c>
    </row>
    <row r="156" spans="2:10" x14ac:dyDescent="0.45">
      <c r="B156" s="16" t="str">
        <f ca="1">IF($A156="","",SUMIFS('All Amortization Lines'!$N:$N,INDIRECT("'All Amortization Lines'!"&amp;$G$3&amp;":"&amp;$G$3),$A156,'All Amortization Lines'!$Q:$Q,$A$3))</f>
        <v/>
      </c>
      <c r="C156" s="16" t="str">
        <f ca="1">IF($A156="","",SUMIFS('All Amortization Lines'!$T:$T,INDIRECT("'All Amortization Lines'!"&amp;$G$3&amp;":"&amp;$G$3),$A156,'All Amortization Lines'!$Q:$Q,$C$3))</f>
        <v/>
      </c>
      <c r="D156" s="16" t="str">
        <f ca="1">IF($A156="","",SUMIFS('All Amortization Lines'!$T:$T,INDIRECT("'All Amortization Lines'!"&amp;$G$3&amp;":"&amp;$G$3),$A156,'All Amortization Lines'!$J:$J,"&gt;="&amp;$B$3,'All Amortization Lines'!$J:$J,"&lt;="&amp;$A$3,'All Amortization Lines'!$Q:$Q,$A$3))</f>
        <v/>
      </c>
      <c r="E156" s="16" t="str">
        <f ca="1">IF($A156="","",-SUMIFS('All Amortization Lines'!$R:$R,INDIRECT("'All Amortization Lines'!"&amp;$G$3&amp;":"&amp;$G$3),$A156,'All Amortization Lines'!$Q:$Q,$A$3))</f>
        <v/>
      </c>
      <c r="F156" s="16" t="str">
        <f t="shared" si="7"/>
        <v/>
      </c>
      <c r="I156" s="16" t="str">
        <f ca="1">IF($A156="","",SUMIFS('All Amortization Lines'!$T:$T,INDIRECT("'All Amortization Lines'!"&amp;$G$3&amp;":"&amp;$G$3),$A156,'All Amortization Lines'!$Q:$Q,$A$3))</f>
        <v/>
      </c>
      <c r="J156" s="16" t="str">
        <f t="shared" si="8"/>
        <v/>
      </c>
    </row>
    <row r="157" spans="2:10" x14ac:dyDescent="0.45">
      <c r="B157" s="16" t="str">
        <f ca="1">IF($A157="","",SUMIFS('All Amortization Lines'!$N:$N,INDIRECT("'All Amortization Lines'!"&amp;$G$3&amp;":"&amp;$G$3),$A157,'All Amortization Lines'!$Q:$Q,$A$3))</f>
        <v/>
      </c>
      <c r="C157" s="16" t="str">
        <f ca="1">IF($A157="","",SUMIFS('All Amortization Lines'!$T:$T,INDIRECT("'All Amortization Lines'!"&amp;$G$3&amp;":"&amp;$G$3),$A157,'All Amortization Lines'!$Q:$Q,$C$3))</f>
        <v/>
      </c>
      <c r="D157" s="16" t="str">
        <f ca="1">IF($A157="","",SUMIFS('All Amortization Lines'!$T:$T,INDIRECT("'All Amortization Lines'!"&amp;$G$3&amp;":"&amp;$G$3),$A157,'All Amortization Lines'!$J:$J,"&gt;="&amp;$B$3,'All Amortization Lines'!$J:$J,"&lt;="&amp;$A$3,'All Amortization Lines'!$Q:$Q,$A$3))</f>
        <v/>
      </c>
      <c r="E157" s="16" t="str">
        <f ca="1">IF($A157="","",-SUMIFS('All Amortization Lines'!$R:$R,INDIRECT("'All Amortization Lines'!"&amp;$G$3&amp;":"&amp;$G$3),$A157,'All Amortization Lines'!$Q:$Q,$A$3))</f>
        <v/>
      </c>
      <c r="F157" s="16" t="str">
        <f t="shared" si="7"/>
        <v/>
      </c>
      <c r="I157" s="16" t="str">
        <f ca="1">IF($A157="","",SUMIFS('All Amortization Lines'!$T:$T,INDIRECT("'All Amortization Lines'!"&amp;$G$3&amp;":"&amp;$G$3),$A157,'All Amortization Lines'!$Q:$Q,$A$3))</f>
        <v/>
      </c>
      <c r="J157" s="16" t="str">
        <f t="shared" si="8"/>
        <v/>
      </c>
    </row>
    <row r="158" spans="2:10" x14ac:dyDescent="0.45">
      <c r="B158" s="16" t="str">
        <f ca="1">IF($A158="","",SUMIFS('All Amortization Lines'!$N:$N,INDIRECT("'All Amortization Lines'!"&amp;$G$3&amp;":"&amp;$G$3),$A158,'All Amortization Lines'!$Q:$Q,$A$3))</f>
        <v/>
      </c>
      <c r="C158" s="16" t="str">
        <f ca="1">IF($A158="","",SUMIFS('All Amortization Lines'!$T:$T,INDIRECT("'All Amortization Lines'!"&amp;$G$3&amp;":"&amp;$G$3),$A158,'All Amortization Lines'!$Q:$Q,$C$3))</f>
        <v/>
      </c>
      <c r="D158" s="16" t="str">
        <f ca="1">IF($A158="","",SUMIFS('All Amortization Lines'!$T:$T,INDIRECT("'All Amortization Lines'!"&amp;$G$3&amp;":"&amp;$G$3),$A158,'All Amortization Lines'!$J:$J,"&gt;="&amp;$B$3,'All Amortization Lines'!$J:$J,"&lt;="&amp;$A$3,'All Amortization Lines'!$Q:$Q,$A$3))</f>
        <v/>
      </c>
      <c r="E158" s="16" t="str">
        <f ca="1">IF($A158="","",-SUMIFS('All Amortization Lines'!$R:$R,INDIRECT("'All Amortization Lines'!"&amp;$G$3&amp;":"&amp;$G$3),$A158,'All Amortization Lines'!$Q:$Q,$A$3))</f>
        <v/>
      </c>
      <c r="F158" s="16" t="str">
        <f t="shared" si="7"/>
        <v/>
      </c>
      <c r="I158" s="16" t="str">
        <f ca="1">IF($A158="","",SUMIFS('All Amortization Lines'!$T:$T,INDIRECT("'All Amortization Lines'!"&amp;$G$3&amp;":"&amp;$G$3),$A158,'All Amortization Lines'!$Q:$Q,$A$3))</f>
        <v/>
      </c>
      <c r="J158" s="16" t="str">
        <f t="shared" si="8"/>
        <v/>
      </c>
    </row>
    <row r="159" spans="2:10" x14ac:dyDescent="0.45">
      <c r="B159" s="16" t="str">
        <f ca="1">IF($A159="","",SUMIFS('All Amortization Lines'!$N:$N,INDIRECT("'All Amortization Lines'!"&amp;$G$3&amp;":"&amp;$G$3),$A159,'All Amortization Lines'!$Q:$Q,$A$3))</f>
        <v/>
      </c>
      <c r="C159" s="16" t="str">
        <f ca="1">IF($A159="","",SUMIFS('All Amortization Lines'!$T:$T,INDIRECT("'All Amortization Lines'!"&amp;$G$3&amp;":"&amp;$G$3),$A159,'All Amortization Lines'!$Q:$Q,$C$3))</f>
        <v/>
      </c>
      <c r="D159" s="16" t="str">
        <f ca="1">IF($A159="","",SUMIFS('All Amortization Lines'!$T:$T,INDIRECT("'All Amortization Lines'!"&amp;$G$3&amp;":"&amp;$G$3),$A159,'All Amortization Lines'!$J:$J,"&gt;="&amp;$B$3,'All Amortization Lines'!$J:$J,"&lt;="&amp;$A$3,'All Amortization Lines'!$Q:$Q,$A$3))</f>
        <v/>
      </c>
      <c r="E159" s="16" t="str">
        <f ca="1">IF($A159="","",-SUMIFS('All Amortization Lines'!$R:$R,INDIRECT("'All Amortization Lines'!"&amp;$G$3&amp;":"&amp;$G$3),$A159,'All Amortization Lines'!$Q:$Q,$A$3))</f>
        <v/>
      </c>
      <c r="F159" s="16" t="str">
        <f t="shared" si="7"/>
        <v/>
      </c>
      <c r="I159" s="16" t="str">
        <f ca="1">IF($A159="","",SUMIFS('All Amortization Lines'!$T:$T,INDIRECT("'All Amortization Lines'!"&amp;$G$3&amp;":"&amp;$G$3),$A159,'All Amortization Lines'!$Q:$Q,$A$3))</f>
        <v/>
      </c>
      <c r="J159" s="16" t="str">
        <f t="shared" si="8"/>
        <v/>
      </c>
    </row>
    <row r="160" spans="2:10" x14ac:dyDescent="0.45">
      <c r="B160" s="16" t="str">
        <f ca="1">IF($A160="","",SUMIFS('All Amortization Lines'!$N:$N,INDIRECT("'All Amortization Lines'!"&amp;$G$3&amp;":"&amp;$G$3),$A160,'All Amortization Lines'!$Q:$Q,$A$3))</f>
        <v/>
      </c>
      <c r="C160" s="16" t="str">
        <f ca="1">IF($A160="","",SUMIFS('All Amortization Lines'!$T:$T,INDIRECT("'All Amortization Lines'!"&amp;$G$3&amp;":"&amp;$G$3),$A160,'All Amortization Lines'!$Q:$Q,$C$3))</f>
        <v/>
      </c>
      <c r="D160" s="16" t="str">
        <f ca="1">IF($A160="","",SUMIFS('All Amortization Lines'!$T:$T,INDIRECT("'All Amortization Lines'!"&amp;$G$3&amp;":"&amp;$G$3),$A160,'All Amortization Lines'!$J:$J,"&gt;="&amp;$B$3,'All Amortization Lines'!$J:$J,"&lt;="&amp;$A$3,'All Amortization Lines'!$Q:$Q,$A$3))</f>
        <v/>
      </c>
      <c r="E160" s="16" t="str">
        <f ca="1">IF($A160="","",-SUMIFS('All Amortization Lines'!$R:$R,INDIRECT("'All Amortization Lines'!"&amp;$G$3&amp;":"&amp;$G$3),$A160,'All Amortization Lines'!$Q:$Q,$A$3))</f>
        <v/>
      </c>
      <c r="F160" s="16" t="str">
        <f t="shared" si="7"/>
        <v/>
      </c>
      <c r="I160" s="16" t="str">
        <f ca="1">IF($A160="","",SUMIFS('All Amortization Lines'!$T:$T,INDIRECT("'All Amortization Lines'!"&amp;$G$3&amp;":"&amp;$G$3),$A160,'All Amortization Lines'!$Q:$Q,$A$3))</f>
        <v/>
      </c>
      <c r="J160" s="16" t="str">
        <f t="shared" si="8"/>
        <v/>
      </c>
    </row>
    <row r="161" spans="2:10" x14ac:dyDescent="0.45">
      <c r="B161" s="16" t="str">
        <f ca="1">IF($A161="","",SUMIFS('All Amortization Lines'!$N:$N,INDIRECT("'All Amortization Lines'!"&amp;$G$3&amp;":"&amp;$G$3),$A161,'All Amortization Lines'!$Q:$Q,$A$3))</f>
        <v/>
      </c>
      <c r="C161" s="16" t="str">
        <f ca="1">IF($A161="","",SUMIFS('All Amortization Lines'!$T:$T,INDIRECT("'All Amortization Lines'!"&amp;$G$3&amp;":"&amp;$G$3),$A161,'All Amortization Lines'!$Q:$Q,$C$3))</f>
        <v/>
      </c>
      <c r="D161" s="16" t="str">
        <f ca="1">IF($A161="","",SUMIFS('All Amortization Lines'!$T:$T,INDIRECT("'All Amortization Lines'!"&amp;$G$3&amp;":"&amp;$G$3),$A161,'All Amortization Lines'!$J:$J,"&gt;="&amp;$B$3,'All Amortization Lines'!$J:$J,"&lt;="&amp;$A$3,'All Amortization Lines'!$Q:$Q,$A$3))</f>
        <v/>
      </c>
      <c r="E161" s="16" t="str">
        <f ca="1">IF($A161="","",-SUMIFS('All Amortization Lines'!$R:$R,INDIRECT("'All Amortization Lines'!"&amp;$G$3&amp;":"&amp;$G$3),$A161,'All Amortization Lines'!$Q:$Q,$A$3))</f>
        <v/>
      </c>
      <c r="F161" s="16" t="str">
        <f t="shared" si="7"/>
        <v/>
      </c>
      <c r="I161" s="16" t="str">
        <f ca="1">IF($A161="","",SUMIFS('All Amortization Lines'!$T:$T,INDIRECT("'All Amortization Lines'!"&amp;$G$3&amp;":"&amp;$G$3),$A161,'All Amortization Lines'!$Q:$Q,$A$3))</f>
        <v/>
      </c>
      <c r="J161" s="16" t="str">
        <f t="shared" si="8"/>
        <v/>
      </c>
    </row>
    <row r="162" spans="2:10" x14ac:dyDescent="0.45">
      <c r="B162" s="16" t="str">
        <f ca="1">IF($A162="","",SUMIFS('All Amortization Lines'!$N:$N,INDIRECT("'All Amortization Lines'!"&amp;$G$3&amp;":"&amp;$G$3),$A162,'All Amortization Lines'!$Q:$Q,$A$3))</f>
        <v/>
      </c>
      <c r="C162" s="16" t="str">
        <f ca="1">IF($A162="","",SUMIFS('All Amortization Lines'!$T:$T,INDIRECT("'All Amortization Lines'!"&amp;$G$3&amp;":"&amp;$G$3),$A162,'All Amortization Lines'!$Q:$Q,$C$3))</f>
        <v/>
      </c>
      <c r="D162" s="16" t="str">
        <f ca="1">IF($A162="","",SUMIFS('All Amortization Lines'!$T:$T,INDIRECT("'All Amortization Lines'!"&amp;$G$3&amp;":"&amp;$G$3),$A162,'All Amortization Lines'!$J:$J,"&gt;="&amp;$B$3,'All Amortization Lines'!$J:$J,"&lt;="&amp;$A$3,'All Amortization Lines'!$Q:$Q,$A$3))</f>
        <v/>
      </c>
      <c r="E162" s="16" t="str">
        <f ca="1">IF($A162="","",-SUMIFS('All Amortization Lines'!$R:$R,INDIRECT("'All Amortization Lines'!"&amp;$G$3&amp;":"&amp;$G$3),$A162,'All Amortization Lines'!$Q:$Q,$A$3))</f>
        <v/>
      </c>
      <c r="F162" s="16" t="str">
        <f t="shared" si="7"/>
        <v/>
      </c>
      <c r="I162" s="16" t="str">
        <f ca="1">IF($A162="","",SUMIFS('All Amortization Lines'!$T:$T,INDIRECT("'All Amortization Lines'!"&amp;$G$3&amp;":"&amp;$G$3),$A162,'All Amortization Lines'!$Q:$Q,$A$3))</f>
        <v/>
      </c>
      <c r="J162" s="16" t="str">
        <f t="shared" si="8"/>
        <v/>
      </c>
    </row>
    <row r="163" spans="2:10" x14ac:dyDescent="0.45">
      <c r="B163" s="16" t="str">
        <f ca="1">IF($A163="","",SUMIFS('All Amortization Lines'!$N:$N,INDIRECT("'All Amortization Lines'!"&amp;$G$3&amp;":"&amp;$G$3),$A163,'All Amortization Lines'!$Q:$Q,$A$3))</f>
        <v/>
      </c>
      <c r="C163" s="16" t="str">
        <f ca="1">IF($A163="","",SUMIFS('All Amortization Lines'!$T:$T,INDIRECT("'All Amortization Lines'!"&amp;$G$3&amp;":"&amp;$G$3),$A163,'All Amortization Lines'!$Q:$Q,$C$3))</f>
        <v/>
      </c>
      <c r="D163" s="16" t="str">
        <f ca="1">IF($A163="","",SUMIFS('All Amortization Lines'!$T:$T,INDIRECT("'All Amortization Lines'!"&amp;$G$3&amp;":"&amp;$G$3),$A163,'All Amortization Lines'!$J:$J,"&gt;="&amp;$B$3,'All Amortization Lines'!$J:$J,"&lt;="&amp;$A$3,'All Amortization Lines'!$Q:$Q,$A$3))</f>
        <v/>
      </c>
      <c r="E163" s="16" t="str">
        <f ca="1">IF($A163="","",-SUMIFS('All Amortization Lines'!$R:$R,INDIRECT("'All Amortization Lines'!"&amp;$G$3&amp;":"&amp;$G$3),$A163,'All Amortization Lines'!$Q:$Q,$A$3))</f>
        <v/>
      </c>
      <c r="F163" s="16" t="str">
        <f t="shared" si="7"/>
        <v/>
      </c>
      <c r="I163" s="16" t="str">
        <f ca="1">IF($A163="","",SUMIFS('All Amortization Lines'!$T:$T,INDIRECT("'All Amortization Lines'!"&amp;$G$3&amp;":"&amp;$G$3),$A163,'All Amortization Lines'!$Q:$Q,$A$3))</f>
        <v/>
      </c>
      <c r="J163" s="16" t="str">
        <f t="shared" si="8"/>
        <v/>
      </c>
    </row>
    <row r="164" spans="2:10" x14ac:dyDescent="0.45">
      <c r="B164" s="16" t="str">
        <f ca="1">IF($A164="","",SUMIFS('All Amortization Lines'!$N:$N,INDIRECT("'All Amortization Lines'!"&amp;$G$3&amp;":"&amp;$G$3),$A164,'All Amortization Lines'!$Q:$Q,$A$3))</f>
        <v/>
      </c>
      <c r="C164" s="16" t="str">
        <f ca="1">IF($A164="","",SUMIFS('All Amortization Lines'!$T:$T,INDIRECT("'All Amortization Lines'!"&amp;$G$3&amp;":"&amp;$G$3),$A164,'All Amortization Lines'!$Q:$Q,$C$3))</f>
        <v/>
      </c>
      <c r="D164" s="16" t="str">
        <f ca="1">IF($A164="","",SUMIFS('All Amortization Lines'!$T:$T,INDIRECT("'All Amortization Lines'!"&amp;$G$3&amp;":"&amp;$G$3),$A164,'All Amortization Lines'!$J:$J,"&gt;="&amp;$B$3,'All Amortization Lines'!$J:$J,"&lt;="&amp;$A$3,'All Amortization Lines'!$Q:$Q,$A$3))</f>
        <v/>
      </c>
      <c r="E164" s="16" t="str">
        <f ca="1">IF($A164="","",-SUMIFS('All Amortization Lines'!$R:$R,INDIRECT("'All Amortization Lines'!"&amp;$G$3&amp;":"&amp;$G$3),$A164,'All Amortization Lines'!$Q:$Q,$A$3))</f>
        <v/>
      </c>
      <c r="F164" s="16" t="str">
        <f t="shared" si="7"/>
        <v/>
      </c>
      <c r="I164" s="16" t="str">
        <f ca="1">IF($A164="","",SUMIFS('All Amortization Lines'!$T:$T,INDIRECT("'All Amortization Lines'!"&amp;$G$3&amp;":"&amp;$G$3),$A164,'All Amortization Lines'!$Q:$Q,$A$3))</f>
        <v/>
      </c>
      <c r="J164" s="16" t="str">
        <f t="shared" si="8"/>
        <v/>
      </c>
    </row>
    <row r="165" spans="2:10" x14ac:dyDescent="0.45">
      <c r="B165" s="16" t="str">
        <f ca="1">IF($A165="","",SUMIFS('All Amortization Lines'!$N:$N,INDIRECT("'All Amortization Lines'!"&amp;$G$3&amp;":"&amp;$G$3),$A165,'All Amortization Lines'!$Q:$Q,$A$3))</f>
        <v/>
      </c>
      <c r="C165" s="16" t="str">
        <f ca="1">IF($A165="","",SUMIFS('All Amortization Lines'!$T:$T,INDIRECT("'All Amortization Lines'!"&amp;$G$3&amp;":"&amp;$G$3),$A165,'All Amortization Lines'!$Q:$Q,$C$3))</f>
        <v/>
      </c>
      <c r="D165" s="16" t="str">
        <f ca="1">IF($A165="","",SUMIFS('All Amortization Lines'!$T:$T,INDIRECT("'All Amortization Lines'!"&amp;$G$3&amp;":"&amp;$G$3),$A165,'All Amortization Lines'!$J:$J,"&gt;="&amp;$B$3,'All Amortization Lines'!$J:$J,"&lt;="&amp;$A$3,'All Amortization Lines'!$Q:$Q,$A$3))</f>
        <v/>
      </c>
      <c r="E165" s="16" t="str">
        <f ca="1">IF($A165="","",-SUMIFS('All Amortization Lines'!$R:$R,INDIRECT("'All Amortization Lines'!"&amp;$G$3&amp;":"&amp;$G$3),$A165,'All Amortization Lines'!$Q:$Q,$A$3))</f>
        <v/>
      </c>
      <c r="F165" s="16" t="str">
        <f t="shared" si="7"/>
        <v/>
      </c>
      <c r="I165" s="16" t="str">
        <f ca="1">IF($A165="","",SUMIFS('All Amortization Lines'!$T:$T,INDIRECT("'All Amortization Lines'!"&amp;$G$3&amp;":"&amp;$G$3),$A165,'All Amortization Lines'!$Q:$Q,$A$3))</f>
        <v/>
      </c>
      <c r="J165" s="16" t="str">
        <f t="shared" si="8"/>
        <v/>
      </c>
    </row>
    <row r="166" spans="2:10" x14ac:dyDescent="0.45">
      <c r="B166" s="16" t="str">
        <f ca="1">IF($A166="","",SUMIFS('All Amortization Lines'!$N:$N,INDIRECT("'All Amortization Lines'!"&amp;$G$3&amp;":"&amp;$G$3),$A166,'All Amortization Lines'!$Q:$Q,$A$3))</f>
        <v/>
      </c>
      <c r="C166" s="16" t="str">
        <f ca="1">IF($A166="","",SUMIFS('All Amortization Lines'!$T:$T,INDIRECT("'All Amortization Lines'!"&amp;$G$3&amp;":"&amp;$G$3),$A166,'All Amortization Lines'!$Q:$Q,$C$3))</f>
        <v/>
      </c>
      <c r="D166" s="16" t="str">
        <f ca="1">IF($A166="","",SUMIFS('All Amortization Lines'!$T:$T,INDIRECT("'All Amortization Lines'!"&amp;$G$3&amp;":"&amp;$G$3),$A166,'All Amortization Lines'!$J:$J,"&gt;="&amp;$B$3,'All Amortization Lines'!$J:$J,"&lt;="&amp;$A$3,'All Amortization Lines'!$Q:$Q,$A$3))</f>
        <v/>
      </c>
      <c r="E166" s="16" t="str">
        <f ca="1">IF($A166="","",-SUMIFS('All Amortization Lines'!$R:$R,INDIRECT("'All Amortization Lines'!"&amp;$G$3&amp;":"&amp;$G$3),$A166,'All Amortization Lines'!$Q:$Q,$A$3))</f>
        <v/>
      </c>
      <c r="F166" s="16" t="str">
        <f t="shared" si="7"/>
        <v/>
      </c>
      <c r="I166" s="16" t="str">
        <f ca="1">IF($A166="","",SUMIFS('All Amortization Lines'!$T:$T,INDIRECT("'All Amortization Lines'!"&amp;$G$3&amp;":"&amp;$G$3),$A166,'All Amortization Lines'!$Q:$Q,$A$3))</f>
        <v/>
      </c>
      <c r="J166" s="16" t="str">
        <f t="shared" si="8"/>
        <v/>
      </c>
    </row>
    <row r="167" spans="2:10" x14ac:dyDescent="0.45">
      <c r="B167" s="16" t="str">
        <f ca="1">IF($A167="","",SUMIFS('All Amortization Lines'!$N:$N,INDIRECT("'All Amortization Lines'!"&amp;$G$3&amp;":"&amp;$G$3),$A167,'All Amortization Lines'!$Q:$Q,$A$3))</f>
        <v/>
      </c>
      <c r="C167" s="16" t="str">
        <f ca="1">IF($A167="","",SUMIFS('All Amortization Lines'!$T:$T,INDIRECT("'All Amortization Lines'!"&amp;$G$3&amp;":"&amp;$G$3),$A167,'All Amortization Lines'!$Q:$Q,$C$3))</f>
        <v/>
      </c>
      <c r="D167" s="16" t="str">
        <f ca="1">IF($A167="","",SUMIFS('All Amortization Lines'!$T:$T,INDIRECT("'All Amortization Lines'!"&amp;$G$3&amp;":"&amp;$G$3),$A167,'All Amortization Lines'!$J:$J,"&gt;="&amp;$B$3,'All Amortization Lines'!$J:$J,"&lt;="&amp;$A$3,'All Amortization Lines'!$Q:$Q,$A$3))</f>
        <v/>
      </c>
      <c r="E167" s="16" t="str">
        <f ca="1">IF($A167="","",-SUMIFS('All Amortization Lines'!$R:$R,INDIRECT("'All Amortization Lines'!"&amp;$G$3&amp;":"&amp;$G$3),$A167,'All Amortization Lines'!$Q:$Q,$A$3))</f>
        <v/>
      </c>
      <c r="F167" s="16" t="str">
        <f t="shared" si="7"/>
        <v/>
      </c>
      <c r="I167" s="16" t="str">
        <f ca="1">IF($A167="","",SUMIFS('All Amortization Lines'!$T:$T,INDIRECT("'All Amortization Lines'!"&amp;$G$3&amp;":"&amp;$G$3),$A167,'All Amortization Lines'!$Q:$Q,$A$3))</f>
        <v/>
      </c>
      <c r="J167" s="16" t="str">
        <f t="shared" si="8"/>
        <v/>
      </c>
    </row>
    <row r="168" spans="2:10" x14ac:dyDescent="0.45">
      <c r="B168" s="16" t="str">
        <f ca="1">IF($A168="","",SUMIFS('All Amortization Lines'!$N:$N,INDIRECT("'All Amortization Lines'!"&amp;$G$3&amp;":"&amp;$G$3),$A168,'All Amortization Lines'!$Q:$Q,$A$3))</f>
        <v/>
      </c>
      <c r="C168" s="16" t="str">
        <f ca="1">IF($A168="","",SUMIFS('All Amortization Lines'!$T:$T,INDIRECT("'All Amortization Lines'!"&amp;$G$3&amp;":"&amp;$G$3),$A168,'All Amortization Lines'!$Q:$Q,$C$3))</f>
        <v/>
      </c>
      <c r="D168" s="16" t="str">
        <f ca="1">IF($A168="","",SUMIFS('All Amortization Lines'!$T:$T,INDIRECT("'All Amortization Lines'!"&amp;$G$3&amp;":"&amp;$G$3),$A168,'All Amortization Lines'!$J:$J,"&gt;="&amp;$B$3,'All Amortization Lines'!$J:$J,"&lt;="&amp;$A$3,'All Amortization Lines'!$Q:$Q,$A$3))</f>
        <v/>
      </c>
      <c r="E168" s="16" t="str">
        <f ca="1">IF($A168="","",-SUMIFS('All Amortization Lines'!$R:$R,INDIRECT("'All Amortization Lines'!"&amp;$G$3&amp;":"&amp;$G$3),$A168,'All Amortization Lines'!$Q:$Q,$A$3))</f>
        <v/>
      </c>
      <c r="F168" s="16" t="str">
        <f t="shared" si="7"/>
        <v/>
      </c>
      <c r="I168" s="16" t="str">
        <f ca="1">IF($A168="","",SUMIFS('All Amortization Lines'!$T:$T,INDIRECT("'All Amortization Lines'!"&amp;$G$3&amp;":"&amp;$G$3),$A168,'All Amortization Lines'!$Q:$Q,$A$3))</f>
        <v/>
      </c>
      <c r="J168" s="16" t="str">
        <f t="shared" si="8"/>
        <v/>
      </c>
    </row>
    <row r="169" spans="2:10" x14ac:dyDescent="0.45">
      <c r="B169" s="16" t="str">
        <f ca="1">IF($A169="","",SUMIFS('All Amortization Lines'!$N:$N,INDIRECT("'All Amortization Lines'!"&amp;$G$3&amp;":"&amp;$G$3),$A169,'All Amortization Lines'!$Q:$Q,$A$3))</f>
        <v/>
      </c>
      <c r="C169" s="16" t="str">
        <f ca="1">IF($A169="","",SUMIFS('All Amortization Lines'!$T:$T,INDIRECT("'All Amortization Lines'!"&amp;$G$3&amp;":"&amp;$G$3),$A169,'All Amortization Lines'!$Q:$Q,$C$3))</f>
        <v/>
      </c>
      <c r="D169" s="16" t="str">
        <f ca="1">IF($A169="","",SUMIFS('All Amortization Lines'!$T:$T,INDIRECT("'All Amortization Lines'!"&amp;$G$3&amp;":"&amp;$G$3),$A169,'All Amortization Lines'!$J:$J,"&gt;="&amp;$B$3,'All Amortization Lines'!$J:$J,"&lt;="&amp;$A$3,'All Amortization Lines'!$Q:$Q,$A$3))</f>
        <v/>
      </c>
      <c r="E169" s="16" t="str">
        <f ca="1">IF($A169="","",-SUMIFS('All Amortization Lines'!$R:$R,INDIRECT("'All Amortization Lines'!"&amp;$G$3&amp;":"&amp;$G$3),$A169,'All Amortization Lines'!$Q:$Q,$A$3))</f>
        <v/>
      </c>
      <c r="F169" s="16" t="str">
        <f t="shared" si="7"/>
        <v/>
      </c>
      <c r="I169" s="16" t="str">
        <f ca="1">IF($A169="","",SUMIFS('All Amortization Lines'!$T:$T,INDIRECT("'All Amortization Lines'!"&amp;$G$3&amp;":"&amp;$G$3),$A169,'All Amortization Lines'!$Q:$Q,$A$3))</f>
        <v/>
      </c>
      <c r="J169" s="16" t="str">
        <f t="shared" si="8"/>
        <v/>
      </c>
    </row>
    <row r="170" spans="2:10" x14ac:dyDescent="0.45">
      <c r="B170" s="16" t="str">
        <f ca="1">IF($A170="","",SUMIFS('All Amortization Lines'!$N:$N,INDIRECT("'All Amortization Lines'!"&amp;$G$3&amp;":"&amp;$G$3),$A170,'All Amortization Lines'!$Q:$Q,$A$3))</f>
        <v/>
      </c>
      <c r="C170" s="16" t="str">
        <f ca="1">IF($A170="","",SUMIFS('All Amortization Lines'!$T:$T,INDIRECT("'All Amortization Lines'!"&amp;$G$3&amp;":"&amp;$G$3),$A170,'All Amortization Lines'!$Q:$Q,$C$3))</f>
        <v/>
      </c>
      <c r="D170" s="16" t="str">
        <f ca="1">IF($A170="","",SUMIFS('All Amortization Lines'!$T:$T,INDIRECT("'All Amortization Lines'!"&amp;$G$3&amp;":"&amp;$G$3),$A170,'All Amortization Lines'!$J:$J,"&gt;="&amp;$B$3,'All Amortization Lines'!$J:$J,"&lt;="&amp;$A$3,'All Amortization Lines'!$Q:$Q,$A$3))</f>
        <v/>
      </c>
      <c r="E170" s="16" t="str">
        <f ca="1">IF($A170="","",-SUMIFS('All Amortization Lines'!$R:$R,INDIRECT("'All Amortization Lines'!"&amp;$G$3&amp;":"&amp;$G$3),$A170,'All Amortization Lines'!$Q:$Q,$A$3))</f>
        <v/>
      </c>
      <c r="F170" s="16" t="str">
        <f t="shared" si="7"/>
        <v/>
      </c>
      <c r="I170" s="16" t="str">
        <f ca="1">IF($A170="","",SUMIFS('All Amortization Lines'!$T:$T,INDIRECT("'All Amortization Lines'!"&amp;$G$3&amp;":"&amp;$G$3),$A170,'All Amortization Lines'!$Q:$Q,$A$3))</f>
        <v/>
      </c>
      <c r="J170" s="16" t="str">
        <f t="shared" si="8"/>
        <v/>
      </c>
    </row>
    <row r="171" spans="2:10" x14ac:dyDescent="0.45">
      <c r="B171" s="16" t="str">
        <f ca="1">IF($A171="","",SUMIFS('All Amortization Lines'!$N:$N,INDIRECT("'All Amortization Lines'!"&amp;$G$3&amp;":"&amp;$G$3),$A171,'All Amortization Lines'!$Q:$Q,$A$3))</f>
        <v/>
      </c>
      <c r="C171" s="16" t="str">
        <f ca="1">IF($A171="","",SUMIFS('All Amortization Lines'!$T:$T,INDIRECT("'All Amortization Lines'!"&amp;$G$3&amp;":"&amp;$G$3),$A171,'All Amortization Lines'!$Q:$Q,$C$3))</f>
        <v/>
      </c>
      <c r="D171" s="16" t="str">
        <f ca="1">IF($A171="","",SUMIFS('All Amortization Lines'!$T:$T,INDIRECT("'All Amortization Lines'!"&amp;$G$3&amp;":"&amp;$G$3),$A171,'All Amortization Lines'!$J:$J,"&gt;="&amp;$B$3,'All Amortization Lines'!$J:$J,"&lt;="&amp;$A$3,'All Amortization Lines'!$Q:$Q,$A$3))</f>
        <v/>
      </c>
      <c r="E171" s="16" t="str">
        <f ca="1">IF($A171="","",-SUMIFS('All Amortization Lines'!$R:$R,INDIRECT("'All Amortization Lines'!"&amp;$G$3&amp;":"&amp;$G$3),$A171,'All Amortization Lines'!$Q:$Q,$A$3))</f>
        <v/>
      </c>
      <c r="F171" s="16" t="str">
        <f t="shared" si="7"/>
        <v/>
      </c>
      <c r="I171" s="16" t="str">
        <f ca="1">IF($A171="","",SUMIFS('All Amortization Lines'!$T:$T,INDIRECT("'All Amortization Lines'!"&amp;$G$3&amp;":"&amp;$G$3),$A171,'All Amortization Lines'!$Q:$Q,$A$3))</f>
        <v/>
      </c>
      <c r="J171" s="16" t="str">
        <f t="shared" si="8"/>
        <v/>
      </c>
    </row>
    <row r="172" spans="2:10" x14ac:dyDescent="0.45">
      <c r="B172" s="16" t="str">
        <f ca="1">IF($A172="","",SUMIFS('All Amortization Lines'!$N:$N,INDIRECT("'All Amortization Lines'!"&amp;$G$3&amp;":"&amp;$G$3),$A172,'All Amortization Lines'!$Q:$Q,$A$3))</f>
        <v/>
      </c>
      <c r="C172" s="16" t="str">
        <f ca="1">IF($A172="","",SUMIFS('All Amortization Lines'!$T:$T,INDIRECT("'All Amortization Lines'!"&amp;$G$3&amp;":"&amp;$G$3),$A172,'All Amortization Lines'!$Q:$Q,$C$3))</f>
        <v/>
      </c>
      <c r="D172" s="16" t="str">
        <f ca="1">IF($A172="","",SUMIFS('All Amortization Lines'!$T:$T,INDIRECT("'All Amortization Lines'!"&amp;$G$3&amp;":"&amp;$G$3),$A172,'All Amortization Lines'!$J:$J,"&gt;="&amp;$B$3,'All Amortization Lines'!$J:$J,"&lt;="&amp;$A$3,'All Amortization Lines'!$Q:$Q,$A$3))</f>
        <v/>
      </c>
      <c r="E172" s="16" t="str">
        <f ca="1">IF($A172="","",-SUMIFS('All Amortization Lines'!$R:$R,INDIRECT("'All Amortization Lines'!"&amp;$G$3&amp;":"&amp;$G$3),$A172,'All Amortization Lines'!$Q:$Q,$A$3))</f>
        <v/>
      </c>
      <c r="F172" s="16" t="str">
        <f t="shared" si="7"/>
        <v/>
      </c>
      <c r="I172" s="16" t="str">
        <f ca="1">IF($A172="","",SUMIFS('All Amortization Lines'!$T:$T,INDIRECT("'All Amortization Lines'!"&amp;$G$3&amp;":"&amp;$G$3),$A172,'All Amortization Lines'!$Q:$Q,$A$3))</f>
        <v/>
      </c>
      <c r="J172" s="16" t="str">
        <f t="shared" si="8"/>
        <v/>
      </c>
    </row>
    <row r="173" spans="2:10" x14ac:dyDescent="0.45">
      <c r="B173" s="16" t="str">
        <f ca="1">IF($A173="","",SUMIFS('All Amortization Lines'!$N:$N,INDIRECT("'All Amortization Lines'!"&amp;$G$3&amp;":"&amp;$G$3),$A173,'All Amortization Lines'!$Q:$Q,$A$3))</f>
        <v/>
      </c>
      <c r="C173" s="16" t="str">
        <f ca="1">IF($A173="","",SUMIFS('All Amortization Lines'!$T:$T,INDIRECT("'All Amortization Lines'!"&amp;$G$3&amp;":"&amp;$G$3),$A173,'All Amortization Lines'!$Q:$Q,$C$3))</f>
        <v/>
      </c>
      <c r="D173" s="16" t="str">
        <f ca="1">IF($A173="","",SUMIFS('All Amortization Lines'!$T:$T,INDIRECT("'All Amortization Lines'!"&amp;$G$3&amp;":"&amp;$G$3),$A173,'All Amortization Lines'!$J:$J,"&gt;="&amp;$B$3,'All Amortization Lines'!$J:$J,"&lt;="&amp;$A$3,'All Amortization Lines'!$Q:$Q,$A$3))</f>
        <v/>
      </c>
      <c r="E173" s="16" t="str">
        <f ca="1">IF($A173="","",-SUMIFS('All Amortization Lines'!$R:$R,INDIRECT("'All Amortization Lines'!"&amp;$G$3&amp;":"&amp;$G$3),$A173,'All Amortization Lines'!$Q:$Q,$A$3))</f>
        <v/>
      </c>
      <c r="F173" s="16" t="str">
        <f t="shared" si="7"/>
        <v/>
      </c>
      <c r="I173" s="16" t="str">
        <f ca="1">IF($A173="","",SUMIFS('All Amortization Lines'!$T:$T,INDIRECT("'All Amortization Lines'!"&amp;$G$3&amp;":"&amp;$G$3),$A173,'All Amortization Lines'!$Q:$Q,$A$3))</f>
        <v/>
      </c>
      <c r="J173" s="16" t="str">
        <f t="shared" si="8"/>
        <v/>
      </c>
    </row>
    <row r="174" spans="2:10" x14ac:dyDescent="0.45">
      <c r="B174" s="16" t="str">
        <f ca="1">IF($A174="","",SUMIFS('All Amortization Lines'!$N:$N,INDIRECT("'All Amortization Lines'!"&amp;$G$3&amp;":"&amp;$G$3),$A174,'All Amortization Lines'!$Q:$Q,$A$3))</f>
        <v/>
      </c>
      <c r="C174" s="16" t="str">
        <f ca="1">IF($A174="","",SUMIFS('All Amortization Lines'!$T:$T,INDIRECT("'All Amortization Lines'!"&amp;$G$3&amp;":"&amp;$G$3),$A174,'All Amortization Lines'!$Q:$Q,$C$3))</f>
        <v/>
      </c>
      <c r="D174" s="16" t="str">
        <f ca="1">IF($A174="","",SUMIFS('All Amortization Lines'!$T:$T,INDIRECT("'All Amortization Lines'!"&amp;$G$3&amp;":"&amp;$G$3),$A174,'All Amortization Lines'!$J:$J,"&gt;="&amp;$B$3,'All Amortization Lines'!$J:$J,"&lt;="&amp;$A$3,'All Amortization Lines'!$Q:$Q,$A$3))</f>
        <v/>
      </c>
      <c r="E174" s="16" t="str">
        <f ca="1">IF($A174="","",-SUMIFS('All Amortization Lines'!$R:$R,INDIRECT("'All Amortization Lines'!"&amp;$G$3&amp;":"&amp;$G$3),$A174,'All Amortization Lines'!$Q:$Q,$A$3))</f>
        <v/>
      </c>
      <c r="F174" s="16" t="str">
        <f t="shared" si="7"/>
        <v/>
      </c>
      <c r="I174" s="16" t="str">
        <f ca="1">IF($A174="","",SUMIFS('All Amortization Lines'!$T:$T,INDIRECT("'All Amortization Lines'!"&amp;$G$3&amp;":"&amp;$G$3),$A174,'All Amortization Lines'!$Q:$Q,$A$3))</f>
        <v/>
      </c>
      <c r="J174" s="16" t="str">
        <f t="shared" si="8"/>
        <v/>
      </c>
    </row>
    <row r="175" spans="2:10" x14ac:dyDescent="0.45">
      <c r="B175" s="16" t="str">
        <f ca="1">IF($A175="","",SUMIFS('All Amortization Lines'!$N:$N,INDIRECT("'All Amortization Lines'!"&amp;$G$3&amp;":"&amp;$G$3),$A175,'All Amortization Lines'!$Q:$Q,$A$3))</f>
        <v/>
      </c>
      <c r="C175" s="16" t="str">
        <f ca="1">IF($A175="","",SUMIFS('All Amortization Lines'!$T:$T,INDIRECT("'All Amortization Lines'!"&amp;$G$3&amp;":"&amp;$G$3),$A175,'All Amortization Lines'!$Q:$Q,$C$3))</f>
        <v/>
      </c>
      <c r="D175" s="16" t="str">
        <f ca="1">IF($A175="","",SUMIFS('All Amortization Lines'!$T:$T,INDIRECT("'All Amortization Lines'!"&amp;$G$3&amp;":"&amp;$G$3),$A175,'All Amortization Lines'!$J:$J,"&gt;="&amp;$B$3,'All Amortization Lines'!$J:$J,"&lt;="&amp;$A$3,'All Amortization Lines'!$Q:$Q,$A$3))</f>
        <v/>
      </c>
      <c r="E175" s="16" t="str">
        <f ca="1">IF($A175="","",-SUMIFS('All Amortization Lines'!$R:$R,INDIRECT("'All Amortization Lines'!"&amp;$G$3&amp;":"&amp;$G$3),$A175,'All Amortization Lines'!$Q:$Q,$A$3))</f>
        <v/>
      </c>
      <c r="F175" s="16" t="str">
        <f t="shared" si="7"/>
        <v/>
      </c>
      <c r="I175" s="16" t="str">
        <f ca="1">IF($A175="","",SUMIFS('All Amortization Lines'!$T:$T,INDIRECT("'All Amortization Lines'!"&amp;$G$3&amp;":"&amp;$G$3),$A175,'All Amortization Lines'!$Q:$Q,$A$3))</f>
        <v/>
      </c>
      <c r="J175" s="16" t="str">
        <f t="shared" si="8"/>
        <v/>
      </c>
    </row>
    <row r="176" spans="2:10" x14ac:dyDescent="0.45">
      <c r="B176" s="16" t="str">
        <f ca="1">IF($A176="","",SUMIFS('All Amortization Lines'!$N:$N,INDIRECT("'All Amortization Lines'!"&amp;$G$3&amp;":"&amp;$G$3),$A176,'All Amortization Lines'!$Q:$Q,$A$3))</f>
        <v/>
      </c>
      <c r="C176" s="16" t="str">
        <f ca="1">IF($A176="","",SUMIFS('All Amortization Lines'!$T:$T,INDIRECT("'All Amortization Lines'!"&amp;$G$3&amp;":"&amp;$G$3),$A176,'All Amortization Lines'!$Q:$Q,$C$3))</f>
        <v/>
      </c>
      <c r="D176" s="16" t="str">
        <f ca="1">IF($A176="","",SUMIFS('All Amortization Lines'!$T:$T,INDIRECT("'All Amortization Lines'!"&amp;$G$3&amp;":"&amp;$G$3),$A176,'All Amortization Lines'!$J:$J,"&gt;="&amp;$B$3,'All Amortization Lines'!$J:$J,"&lt;="&amp;$A$3,'All Amortization Lines'!$Q:$Q,$A$3))</f>
        <v/>
      </c>
      <c r="E176" s="16" t="str">
        <f ca="1">IF($A176="","",-SUMIFS('All Amortization Lines'!$R:$R,INDIRECT("'All Amortization Lines'!"&amp;$G$3&amp;":"&amp;$G$3),$A176,'All Amortization Lines'!$Q:$Q,$A$3))</f>
        <v/>
      </c>
      <c r="F176" s="16" t="str">
        <f t="shared" si="7"/>
        <v/>
      </c>
      <c r="I176" s="16" t="str">
        <f ca="1">IF($A176="","",SUMIFS('All Amortization Lines'!$T:$T,INDIRECT("'All Amortization Lines'!"&amp;$G$3&amp;":"&amp;$G$3),$A176,'All Amortization Lines'!$Q:$Q,$A$3))</f>
        <v/>
      </c>
      <c r="J176" s="16" t="str">
        <f t="shared" si="8"/>
        <v/>
      </c>
    </row>
    <row r="177" spans="2:10" x14ac:dyDescent="0.45">
      <c r="B177" s="16" t="str">
        <f ca="1">IF($A177="","",SUMIFS('All Amortization Lines'!$N:$N,INDIRECT("'All Amortization Lines'!"&amp;$G$3&amp;":"&amp;$G$3),$A177,'All Amortization Lines'!$Q:$Q,$A$3))</f>
        <v/>
      </c>
      <c r="C177" s="16" t="str">
        <f ca="1">IF($A177="","",SUMIFS('All Amortization Lines'!$T:$T,INDIRECT("'All Amortization Lines'!"&amp;$G$3&amp;":"&amp;$G$3),$A177,'All Amortization Lines'!$Q:$Q,$C$3))</f>
        <v/>
      </c>
      <c r="D177" s="16" t="str">
        <f ca="1">IF($A177="","",SUMIFS('All Amortization Lines'!$T:$T,INDIRECT("'All Amortization Lines'!"&amp;$G$3&amp;":"&amp;$G$3),$A177,'All Amortization Lines'!$J:$J,"&gt;="&amp;$B$3,'All Amortization Lines'!$J:$J,"&lt;="&amp;$A$3,'All Amortization Lines'!$Q:$Q,$A$3))</f>
        <v/>
      </c>
      <c r="E177" s="16" t="str">
        <f ca="1">IF($A177="","",-SUMIFS('All Amortization Lines'!$R:$R,INDIRECT("'All Amortization Lines'!"&amp;$G$3&amp;":"&amp;$G$3),$A177,'All Amortization Lines'!$Q:$Q,$A$3))</f>
        <v/>
      </c>
      <c r="F177" s="16" t="str">
        <f t="shared" si="7"/>
        <v/>
      </c>
      <c r="I177" s="16" t="str">
        <f ca="1">IF($A177="","",SUMIFS('All Amortization Lines'!$T:$T,INDIRECT("'All Amortization Lines'!"&amp;$G$3&amp;":"&amp;$G$3),$A177,'All Amortization Lines'!$Q:$Q,$A$3))</f>
        <v/>
      </c>
      <c r="J177" s="16" t="str">
        <f t="shared" si="8"/>
        <v/>
      </c>
    </row>
    <row r="178" spans="2:10" x14ac:dyDescent="0.45">
      <c r="B178" s="16" t="str">
        <f ca="1">IF($A178="","",SUMIFS('All Amortization Lines'!$N:$N,INDIRECT("'All Amortization Lines'!"&amp;$G$3&amp;":"&amp;$G$3),$A178,'All Amortization Lines'!$Q:$Q,$A$3))</f>
        <v/>
      </c>
      <c r="C178" s="16" t="str">
        <f ca="1">IF($A178="","",SUMIFS('All Amortization Lines'!$T:$T,INDIRECT("'All Amortization Lines'!"&amp;$G$3&amp;":"&amp;$G$3),$A178,'All Amortization Lines'!$Q:$Q,$C$3))</f>
        <v/>
      </c>
      <c r="D178" s="16" t="str">
        <f ca="1">IF($A178="","",SUMIFS('All Amortization Lines'!$T:$T,INDIRECT("'All Amortization Lines'!"&amp;$G$3&amp;":"&amp;$G$3),$A178,'All Amortization Lines'!$J:$J,"&gt;="&amp;$B$3,'All Amortization Lines'!$J:$J,"&lt;="&amp;$A$3,'All Amortization Lines'!$Q:$Q,$A$3))</f>
        <v/>
      </c>
      <c r="E178" s="16" t="str">
        <f ca="1">IF($A178="","",-SUMIFS('All Amortization Lines'!$R:$R,INDIRECT("'All Amortization Lines'!"&amp;$G$3&amp;":"&amp;$G$3),$A178,'All Amortization Lines'!$Q:$Q,$A$3))</f>
        <v/>
      </c>
      <c r="F178" s="16" t="str">
        <f t="shared" si="7"/>
        <v/>
      </c>
      <c r="I178" s="16" t="str">
        <f ca="1">IF($A178="","",SUMIFS('All Amortization Lines'!$T:$T,INDIRECT("'All Amortization Lines'!"&amp;$G$3&amp;":"&amp;$G$3),$A178,'All Amortization Lines'!$Q:$Q,$A$3))</f>
        <v/>
      </c>
      <c r="J178" s="16" t="str">
        <f t="shared" si="8"/>
        <v/>
      </c>
    </row>
    <row r="179" spans="2:10" x14ac:dyDescent="0.45">
      <c r="B179" s="16" t="str">
        <f ca="1">IF($A179="","",SUMIFS('All Amortization Lines'!$N:$N,INDIRECT("'All Amortization Lines'!"&amp;$G$3&amp;":"&amp;$G$3),$A179,'All Amortization Lines'!$Q:$Q,$A$3))</f>
        <v/>
      </c>
      <c r="C179" s="16" t="str">
        <f ca="1">IF($A179="","",SUMIFS('All Amortization Lines'!$T:$T,INDIRECT("'All Amortization Lines'!"&amp;$G$3&amp;":"&amp;$G$3),$A179,'All Amortization Lines'!$Q:$Q,$C$3))</f>
        <v/>
      </c>
      <c r="D179" s="16" t="str">
        <f ca="1">IF($A179="","",SUMIFS('All Amortization Lines'!$T:$T,INDIRECT("'All Amortization Lines'!"&amp;$G$3&amp;":"&amp;$G$3),$A179,'All Amortization Lines'!$J:$J,"&gt;="&amp;$B$3,'All Amortization Lines'!$J:$J,"&lt;="&amp;$A$3,'All Amortization Lines'!$Q:$Q,$A$3))</f>
        <v/>
      </c>
      <c r="E179" s="16" t="str">
        <f ca="1">IF($A179="","",-SUMIFS('All Amortization Lines'!$R:$R,INDIRECT("'All Amortization Lines'!"&amp;$G$3&amp;":"&amp;$G$3),$A179,'All Amortization Lines'!$Q:$Q,$A$3))</f>
        <v/>
      </c>
      <c r="F179" s="16" t="str">
        <f t="shared" si="7"/>
        <v/>
      </c>
      <c r="I179" s="16" t="str">
        <f ca="1">IF($A179="","",SUMIFS('All Amortization Lines'!$T:$T,INDIRECT("'All Amortization Lines'!"&amp;$G$3&amp;":"&amp;$G$3),$A179,'All Amortization Lines'!$Q:$Q,$A$3))</f>
        <v/>
      </c>
      <c r="J179" s="16" t="str">
        <f t="shared" si="8"/>
        <v/>
      </c>
    </row>
    <row r="180" spans="2:10" x14ac:dyDescent="0.45">
      <c r="B180" s="16" t="str">
        <f ca="1">IF($A180="","",SUMIFS('All Amortization Lines'!$N:$N,INDIRECT("'All Amortization Lines'!"&amp;$G$3&amp;":"&amp;$G$3),$A180,'All Amortization Lines'!$Q:$Q,$A$3))</f>
        <v/>
      </c>
      <c r="C180" s="16" t="str">
        <f ca="1">IF($A180="","",SUMIFS('All Amortization Lines'!$T:$T,INDIRECT("'All Amortization Lines'!"&amp;$G$3&amp;":"&amp;$G$3),$A180,'All Amortization Lines'!$Q:$Q,$C$3))</f>
        <v/>
      </c>
      <c r="D180" s="16" t="str">
        <f ca="1">IF($A180="","",SUMIFS('All Amortization Lines'!$T:$T,INDIRECT("'All Amortization Lines'!"&amp;$G$3&amp;":"&amp;$G$3),$A180,'All Amortization Lines'!$J:$J,"&gt;="&amp;$B$3,'All Amortization Lines'!$J:$J,"&lt;="&amp;$A$3,'All Amortization Lines'!$Q:$Q,$A$3))</f>
        <v/>
      </c>
      <c r="E180" s="16" t="str">
        <f ca="1">IF($A180="","",-SUMIFS('All Amortization Lines'!$R:$R,INDIRECT("'All Amortization Lines'!"&amp;$G$3&amp;":"&amp;$G$3),$A180,'All Amortization Lines'!$Q:$Q,$A$3))</f>
        <v/>
      </c>
      <c r="F180" s="16" t="str">
        <f t="shared" si="7"/>
        <v/>
      </c>
      <c r="I180" s="16" t="str">
        <f ca="1">IF($A180="","",SUMIFS('All Amortization Lines'!$T:$T,INDIRECT("'All Amortization Lines'!"&amp;$G$3&amp;":"&amp;$G$3),$A180,'All Amortization Lines'!$Q:$Q,$A$3))</f>
        <v/>
      </c>
      <c r="J180" s="16" t="str">
        <f t="shared" si="8"/>
        <v/>
      </c>
    </row>
    <row r="181" spans="2:10" x14ac:dyDescent="0.45">
      <c r="B181" s="16" t="str">
        <f ca="1">IF($A181="","",SUMIFS('All Amortization Lines'!$N:$N,INDIRECT("'All Amortization Lines'!"&amp;$G$3&amp;":"&amp;$G$3),$A181,'All Amortization Lines'!$Q:$Q,$A$3))</f>
        <v/>
      </c>
      <c r="C181" s="16" t="str">
        <f ca="1">IF($A181="","",SUMIFS('All Amortization Lines'!$T:$T,INDIRECT("'All Amortization Lines'!"&amp;$G$3&amp;":"&amp;$G$3),$A181,'All Amortization Lines'!$Q:$Q,$C$3))</f>
        <v/>
      </c>
      <c r="D181" s="16" t="str">
        <f ca="1">IF($A181="","",SUMIFS('All Amortization Lines'!$T:$T,INDIRECT("'All Amortization Lines'!"&amp;$G$3&amp;":"&amp;$G$3),$A181,'All Amortization Lines'!$J:$J,"&gt;="&amp;$B$3,'All Amortization Lines'!$J:$J,"&lt;="&amp;$A$3,'All Amortization Lines'!$Q:$Q,$A$3))</f>
        <v/>
      </c>
      <c r="E181" s="16" t="str">
        <f ca="1">IF($A181="","",-SUMIFS('All Amortization Lines'!$R:$R,INDIRECT("'All Amortization Lines'!"&amp;$G$3&amp;":"&amp;$G$3),$A181,'All Amortization Lines'!$Q:$Q,$A$3))</f>
        <v/>
      </c>
      <c r="F181" s="16" t="str">
        <f t="shared" si="7"/>
        <v/>
      </c>
      <c r="I181" s="16" t="str">
        <f ca="1">IF($A181="","",SUMIFS('All Amortization Lines'!$T:$T,INDIRECT("'All Amortization Lines'!"&amp;$G$3&amp;":"&amp;$G$3),$A181,'All Amortization Lines'!$Q:$Q,$A$3))</f>
        <v/>
      </c>
      <c r="J181" s="16" t="str">
        <f t="shared" si="8"/>
        <v/>
      </c>
    </row>
    <row r="182" spans="2:10" x14ac:dyDescent="0.45">
      <c r="B182" s="16" t="str">
        <f ca="1">IF($A182="","",SUMIFS('All Amortization Lines'!$N:$N,INDIRECT("'All Amortization Lines'!"&amp;$G$3&amp;":"&amp;$G$3),$A182,'All Amortization Lines'!$Q:$Q,$A$3))</f>
        <v/>
      </c>
      <c r="C182" s="16" t="str">
        <f ca="1">IF($A182="","",SUMIFS('All Amortization Lines'!$T:$T,INDIRECT("'All Amortization Lines'!"&amp;$G$3&amp;":"&amp;$G$3),$A182,'All Amortization Lines'!$Q:$Q,$C$3))</f>
        <v/>
      </c>
      <c r="D182" s="16" t="str">
        <f ca="1">IF($A182="","",SUMIFS('All Amortization Lines'!$T:$T,INDIRECT("'All Amortization Lines'!"&amp;$G$3&amp;":"&amp;$G$3),$A182,'All Amortization Lines'!$J:$J,"&gt;="&amp;$B$3,'All Amortization Lines'!$J:$J,"&lt;="&amp;$A$3,'All Amortization Lines'!$Q:$Q,$A$3))</f>
        <v/>
      </c>
      <c r="E182" s="16" t="str">
        <f ca="1">IF($A182="","",-SUMIFS('All Amortization Lines'!$R:$R,INDIRECT("'All Amortization Lines'!"&amp;$G$3&amp;":"&amp;$G$3),$A182,'All Amortization Lines'!$Q:$Q,$A$3))</f>
        <v/>
      </c>
      <c r="F182" s="16" t="str">
        <f t="shared" si="7"/>
        <v/>
      </c>
      <c r="I182" s="16" t="str">
        <f ca="1">IF($A182="","",SUMIFS('All Amortization Lines'!$T:$T,INDIRECT("'All Amortization Lines'!"&amp;$G$3&amp;":"&amp;$G$3),$A182,'All Amortization Lines'!$Q:$Q,$A$3))</f>
        <v/>
      </c>
      <c r="J182" s="16" t="str">
        <f t="shared" si="8"/>
        <v/>
      </c>
    </row>
    <row r="183" spans="2:10" x14ac:dyDescent="0.45">
      <c r="B183" s="16" t="str">
        <f ca="1">IF($A183="","",SUMIFS('All Amortization Lines'!$N:$N,INDIRECT("'All Amortization Lines'!"&amp;$G$3&amp;":"&amp;$G$3),$A183,'All Amortization Lines'!$Q:$Q,$A$3))</f>
        <v/>
      </c>
      <c r="C183" s="16" t="str">
        <f ca="1">IF($A183="","",SUMIFS('All Amortization Lines'!$T:$T,INDIRECT("'All Amortization Lines'!"&amp;$G$3&amp;":"&amp;$G$3),$A183,'All Amortization Lines'!$Q:$Q,$C$3))</f>
        <v/>
      </c>
      <c r="D183" s="16" t="str">
        <f ca="1">IF($A183="","",SUMIFS('All Amortization Lines'!$T:$T,INDIRECT("'All Amortization Lines'!"&amp;$G$3&amp;":"&amp;$G$3),$A183,'All Amortization Lines'!$J:$J,"&gt;="&amp;$B$3,'All Amortization Lines'!$J:$J,"&lt;="&amp;$A$3,'All Amortization Lines'!$Q:$Q,$A$3))</f>
        <v/>
      </c>
      <c r="E183" s="16" t="str">
        <f ca="1">IF($A183="","",-SUMIFS('All Amortization Lines'!$R:$R,INDIRECT("'All Amortization Lines'!"&amp;$G$3&amp;":"&amp;$G$3),$A183,'All Amortization Lines'!$Q:$Q,$A$3))</f>
        <v/>
      </c>
      <c r="F183" s="16" t="str">
        <f t="shared" si="7"/>
        <v/>
      </c>
      <c r="I183" s="16" t="str">
        <f ca="1">IF($A183="","",SUMIFS('All Amortization Lines'!$T:$T,INDIRECT("'All Amortization Lines'!"&amp;$G$3&amp;":"&amp;$G$3),$A183,'All Amortization Lines'!$Q:$Q,$A$3))</f>
        <v/>
      </c>
      <c r="J183" s="16" t="str">
        <f t="shared" si="8"/>
        <v/>
      </c>
    </row>
    <row r="184" spans="2:10" x14ac:dyDescent="0.45">
      <c r="B184" s="16" t="str">
        <f ca="1">IF($A184="","",SUMIFS('All Amortization Lines'!$N:$N,INDIRECT("'All Amortization Lines'!"&amp;$G$3&amp;":"&amp;$G$3),$A184,'All Amortization Lines'!$Q:$Q,$A$3))</f>
        <v/>
      </c>
      <c r="C184" s="16" t="str">
        <f ca="1">IF($A184="","",SUMIFS('All Amortization Lines'!$T:$T,INDIRECT("'All Amortization Lines'!"&amp;$G$3&amp;":"&amp;$G$3),$A184,'All Amortization Lines'!$Q:$Q,$C$3))</f>
        <v/>
      </c>
      <c r="D184" s="16" t="str">
        <f ca="1">IF($A184="","",SUMIFS('All Amortization Lines'!$T:$T,INDIRECT("'All Amortization Lines'!"&amp;$G$3&amp;":"&amp;$G$3),$A184,'All Amortization Lines'!$J:$J,"&gt;="&amp;$B$3,'All Amortization Lines'!$J:$J,"&lt;="&amp;$A$3,'All Amortization Lines'!$Q:$Q,$A$3))</f>
        <v/>
      </c>
      <c r="E184" s="16" t="str">
        <f ca="1">IF($A184="","",-SUMIFS('All Amortization Lines'!$R:$R,INDIRECT("'All Amortization Lines'!"&amp;$G$3&amp;":"&amp;$G$3),$A184,'All Amortization Lines'!$Q:$Q,$A$3))</f>
        <v/>
      </c>
      <c r="F184" s="16" t="str">
        <f t="shared" si="7"/>
        <v/>
      </c>
      <c r="I184" s="16" t="str">
        <f ca="1">IF($A184="","",SUMIFS('All Amortization Lines'!$T:$T,INDIRECT("'All Amortization Lines'!"&amp;$G$3&amp;":"&amp;$G$3),$A184,'All Amortization Lines'!$Q:$Q,$A$3))</f>
        <v/>
      </c>
      <c r="J184" s="16" t="str">
        <f t="shared" si="8"/>
        <v/>
      </c>
    </row>
    <row r="185" spans="2:10" x14ac:dyDescent="0.45">
      <c r="B185" s="16" t="str">
        <f ca="1">IF($A185="","",SUMIFS('All Amortization Lines'!$N:$N,INDIRECT("'All Amortization Lines'!"&amp;$G$3&amp;":"&amp;$G$3),$A185,'All Amortization Lines'!$Q:$Q,$A$3))</f>
        <v/>
      </c>
      <c r="C185" s="16" t="str">
        <f ca="1">IF($A185="","",SUMIFS('All Amortization Lines'!$T:$T,INDIRECT("'All Amortization Lines'!"&amp;$G$3&amp;":"&amp;$G$3),$A185,'All Amortization Lines'!$Q:$Q,$C$3))</f>
        <v/>
      </c>
      <c r="D185" s="16" t="str">
        <f ca="1">IF($A185="","",SUMIFS('All Amortization Lines'!$T:$T,INDIRECT("'All Amortization Lines'!"&amp;$G$3&amp;":"&amp;$G$3),$A185,'All Amortization Lines'!$J:$J,"&gt;="&amp;$B$3,'All Amortization Lines'!$J:$J,"&lt;="&amp;$A$3,'All Amortization Lines'!$Q:$Q,$A$3))</f>
        <v/>
      </c>
      <c r="E185" s="16" t="str">
        <f ca="1">IF($A185="","",-SUMIFS('All Amortization Lines'!$R:$R,INDIRECT("'All Amortization Lines'!"&amp;$G$3&amp;":"&amp;$G$3),$A185,'All Amortization Lines'!$Q:$Q,$A$3))</f>
        <v/>
      </c>
      <c r="F185" s="16" t="str">
        <f t="shared" si="7"/>
        <v/>
      </c>
      <c r="I185" s="16" t="str">
        <f ca="1">IF($A185="","",SUMIFS('All Amortization Lines'!$T:$T,INDIRECT("'All Amortization Lines'!"&amp;$G$3&amp;":"&amp;$G$3),$A185,'All Amortization Lines'!$Q:$Q,$A$3))</f>
        <v/>
      </c>
      <c r="J185" s="16" t="str">
        <f t="shared" si="8"/>
        <v/>
      </c>
    </row>
    <row r="186" spans="2:10" x14ac:dyDescent="0.45">
      <c r="B186" s="16" t="str">
        <f ca="1">IF($A186="","",SUMIFS('All Amortization Lines'!$N:$N,INDIRECT("'All Amortization Lines'!"&amp;$G$3&amp;":"&amp;$G$3),$A186,'All Amortization Lines'!$Q:$Q,$A$3))</f>
        <v/>
      </c>
      <c r="C186" s="16" t="str">
        <f ca="1">IF($A186="","",SUMIFS('All Amortization Lines'!$T:$T,INDIRECT("'All Amortization Lines'!"&amp;$G$3&amp;":"&amp;$G$3),$A186,'All Amortization Lines'!$Q:$Q,$C$3))</f>
        <v/>
      </c>
      <c r="D186" s="16" t="str">
        <f ca="1">IF($A186="","",SUMIFS('All Amortization Lines'!$T:$T,INDIRECT("'All Amortization Lines'!"&amp;$G$3&amp;":"&amp;$G$3),$A186,'All Amortization Lines'!$J:$J,"&gt;="&amp;$B$3,'All Amortization Lines'!$J:$J,"&lt;="&amp;$A$3,'All Amortization Lines'!$Q:$Q,$A$3))</f>
        <v/>
      </c>
      <c r="E186" s="16" t="str">
        <f ca="1">IF($A186="","",-SUMIFS('All Amortization Lines'!$R:$R,INDIRECT("'All Amortization Lines'!"&amp;$G$3&amp;":"&amp;$G$3),$A186,'All Amortization Lines'!$Q:$Q,$A$3))</f>
        <v/>
      </c>
      <c r="F186" s="16" t="str">
        <f t="shared" si="7"/>
        <v/>
      </c>
      <c r="I186" s="16" t="str">
        <f ca="1">IF($A186="","",SUMIFS('All Amortization Lines'!$T:$T,INDIRECT("'All Amortization Lines'!"&amp;$G$3&amp;":"&amp;$G$3),$A186,'All Amortization Lines'!$Q:$Q,$A$3))</f>
        <v/>
      </c>
      <c r="J186" s="16" t="str">
        <f t="shared" si="8"/>
        <v/>
      </c>
    </row>
    <row r="187" spans="2:10" x14ac:dyDescent="0.45">
      <c r="B187" s="16" t="str">
        <f ca="1">IF($A187="","",SUMIFS('All Amortization Lines'!$N:$N,INDIRECT("'All Amortization Lines'!"&amp;$G$3&amp;":"&amp;$G$3),$A187,'All Amortization Lines'!$Q:$Q,$A$3))</f>
        <v/>
      </c>
      <c r="C187" s="16" t="str">
        <f ca="1">IF($A187="","",SUMIFS('All Amortization Lines'!$T:$T,INDIRECT("'All Amortization Lines'!"&amp;$G$3&amp;":"&amp;$G$3),$A187,'All Amortization Lines'!$Q:$Q,$C$3))</f>
        <v/>
      </c>
      <c r="D187" s="16" t="str">
        <f ca="1">IF($A187="","",SUMIFS('All Amortization Lines'!$T:$T,INDIRECT("'All Amortization Lines'!"&amp;$G$3&amp;":"&amp;$G$3),$A187,'All Amortization Lines'!$J:$J,"&gt;="&amp;$B$3,'All Amortization Lines'!$J:$J,"&lt;="&amp;$A$3,'All Amortization Lines'!$Q:$Q,$A$3))</f>
        <v/>
      </c>
      <c r="E187" s="16" t="str">
        <f ca="1">IF($A187="","",-SUMIFS('All Amortization Lines'!$R:$R,INDIRECT("'All Amortization Lines'!"&amp;$G$3&amp;":"&amp;$G$3),$A187,'All Amortization Lines'!$Q:$Q,$A$3))</f>
        <v/>
      </c>
      <c r="F187" s="16" t="str">
        <f t="shared" si="7"/>
        <v/>
      </c>
      <c r="I187" s="16" t="str">
        <f ca="1">IF($A187="","",SUMIFS('All Amortization Lines'!$T:$T,INDIRECT("'All Amortization Lines'!"&amp;$G$3&amp;":"&amp;$G$3),$A187,'All Amortization Lines'!$Q:$Q,$A$3))</f>
        <v/>
      </c>
      <c r="J187" s="16" t="str">
        <f t="shared" si="8"/>
        <v/>
      </c>
    </row>
    <row r="188" spans="2:10" x14ac:dyDescent="0.45">
      <c r="B188" s="16" t="str">
        <f ca="1">IF($A188="","",SUMIFS('All Amortization Lines'!$N:$N,INDIRECT("'All Amortization Lines'!"&amp;$G$3&amp;":"&amp;$G$3),$A188,'All Amortization Lines'!$Q:$Q,$A$3))</f>
        <v/>
      </c>
      <c r="C188" s="16" t="str">
        <f ca="1">IF($A188="","",SUMIFS('All Amortization Lines'!$T:$T,INDIRECT("'All Amortization Lines'!"&amp;$G$3&amp;":"&amp;$G$3),$A188,'All Amortization Lines'!$Q:$Q,$C$3))</f>
        <v/>
      </c>
      <c r="D188" s="16" t="str">
        <f ca="1">IF($A188="","",SUMIFS('All Amortization Lines'!$T:$T,INDIRECT("'All Amortization Lines'!"&amp;$G$3&amp;":"&amp;$G$3),$A188,'All Amortization Lines'!$J:$J,"&gt;="&amp;$B$3,'All Amortization Lines'!$J:$J,"&lt;="&amp;$A$3,'All Amortization Lines'!$Q:$Q,$A$3))</f>
        <v/>
      </c>
      <c r="E188" s="16" t="str">
        <f ca="1">IF($A188="","",-SUMIFS('All Amortization Lines'!$R:$R,INDIRECT("'All Amortization Lines'!"&amp;$G$3&amp;":"&amp;$G$3),$A188,'All Amortization Lines'!$Q:$Q,$A$3))</f>
        <v/>
      </c>
      <c r="F188" s="16" t="str">
        <f t="shared" si="7"/>
        <v/>
      </c>
      <c r="I188" s="16" t="str">
        <f ca="1">IF($A188="","",SUMIFS('All Amortization Lines'!$T:$T,INDIRECT("'All Amortization Lines'!"&amp;$G$3&amp;":"&amp;$G$3),$A188,'All Amortization Lines'!$Q:$Q,$A$3))</f>
        <v/>
      </c>
      <c r="J188" s="16" t="str">
        <f t="shared" si="8"/>
        <v/>
      </c>
    </row>
    <row r="189" spans="2:10" x14ac:dyDescent="0.45">
      <c r="B189" s="16" t="str">
        <f ca="1">IF($A189="","",SUMIFS('All Amortization Lines'!$N:$N,INDIRECT("'All Amortization Lines'!"&amp;$G$3&amp;":"&amp;$G$3),$A189,'All Amortization Lines'!$Q:$Q,$A$3))</f>
        <v/>
      </c>
      <c r="C189" s="16" t="str">
        <f ca="1">IF($A189="","",SUMIFS('All Amortization Lines'!$T:$T,INDIRECT("'All Amortization Lines'!"&amp;$G$3&amp;":"&amp;$G$3),$A189,'All Amortization Lines'!$Q:$Q,$C$3))</f>
        <v/>
      </c>
      <c r="D189" s="16" t="str">
        <f ca="1">IF($A189="","",SUMIFS('All Amortization Lines'!$T:$T,INDIRECT("'All Amortization Lines'!"&amp;$G$3&amp;":"&amp;$G$3),$A189,'All Amortization Lines'!$J:$J,"&gt;="&amp;$B$3,'All Amortization Lines'!$J:$J,"&lt;="&amp;$A$3,'All Amortization Lines'!$Q:$Q,$A$3))</f>
        <v/>
      </c>
      <c r="E189" s="16" t="str">
        <f ca="1">IF($A189="","",-SUMIFS('All Amortization Lines'!$R:$R,INDIRECT("'All Amortization Lines'!"&amp;$G$3&amp;":"&amp;$G$3),$A189,'All Amortization Lines'!$Q:$Q,$A$3))</f>
        <v/>
      </c>
      <c r="F189" s="16" t="str">
        <f t="shared" si="7"/>
        <v/>
      </c>
      <c r="I189" s="16" t="str">
        <f ca="1">IF($A189="","",SUMIFS('All Amortization Lines'!$T:$T,INDIRECT("'All Amortization Lines'!"&amp;$G$3&amp;":"&amp;$G$3),$A189,'All Amortization Lines'!$Q:$Q,$A$3))</f>
        <v/>
      </c>
      <c r="J189" s="16" t="str">
        <f t="shared" si="8"/>
        <v/>
      </c>
    </row>
    <row r="190" spans="2:10" x14ac:dyDescent="0.45">
      <c r="B190" s="16" t="str">
        <f ca="1">IF($A190="","",SUMIFS('All Amortization Lines'!$N:$N,INDIRECT("'All Amortization Lines'!"&amp;$G$3&amp;":"&amp;$G$3),$A190,'All Amortization Lines'!$Q:$Q,$A$3))</f>
        <v/>
      </c>
      <c r="C190" s="16" t="str">
        <f ca="1">IF($A190="","",SUMIFS('All Amortization Lines'!$T:$T,INDIRECT("'All Amortization Lines'!"&amp;$G$3&amp;":"&amp;$G$3),$A190,'All Amortization Lines'!$Q:$Q,$C$3))</f>
        <v/>
      </c>
      <c r="D190" s="16" t="str">
        <f ca="1">IF($A190="","",SUMIFS('All Amortization Lines'!$T:$T,INDIRECT("'All Amortization Lines'!"&amp;$G$3&amp;":"&amp;$G$3),$A190,'All Amortization Lines'!$J:$J,"&gt;="&amp;$B$3,'All Amortization Lines'!$J:$J,"&lt;="&amp;$A$3,'All Amortization Lines'!$Q:$Q,$A$3))</f>
        <v/>
      </c>
      <c r="E190" s="16" t="str">
        <f ca="1">IF($A190="","",-SUMIFS('All Amortization Lines'!$R:$R,INDIRECT("'All Amortization Lines'!"&amp;$G$3&amp;":"&amp;$G$3),$A190,'All Amortization Lines'!$Q:$Q,$A$3))</f>
        <v/>
      </c>
      <c r="F190" s="16" t="str">
        <f t="shared" si="7"/>
        <v/>
      </c>
      <c r="I190" s="16" t="str">
        <f ca="1">IF($A190="","",SUMIFS('All Amortization Lines'!$T:$T,INDIRECT("'All Amortization Lines'!"&amp;$G$3&amp;":"&amp;$G$3),$A190,'All Amortization Lines'!$Q:$Q,$A$3))</f>
        <v/>
      </c>
      <c r="J190" s="16" t="str">
        <f t="shared" si="8"/>
        <v/>
      </c>
    </row>
    <row r="191" spans="2:10" x14ac:dyDescent="0.45">
      <c r="B191" s="16" t="str">
        <f ca="1">IF($A191="","",SUMIFS('All Amortization Lines'!$N:$N,INDIRECT("'All Amortization Lines'!"&amp;$G$3&amp;":"&amp;$G$3),$A191,'All Amortization Lines'!$Q:$Q,$A$3))</f>
        <v/>
      </c>
      <c r="C191" s="16" t="str">
        <f ca="1">IF($A191="","",SUMIFS('All Amortization Lines'!$T:$T,INDIRECT("'All Amortization Lines'!"&amp;$G$3&amp;":"&amp;$G$3),$A191,'All Amortization Lines'!$Q:$Q,$C$3))</f>
        <v/>
      </c>
      <c r="D191" s="16" t="str">
        <f ca="1">IF($A191="","",SUMIFS('All Amortization Lines'!$T:$T,INDIRECT("'All Amortization Lines'!"&amp;$G$3&amp;":"&amp;$G$3),$A191,'All Amortization Lines'!$J:$J,"&gt;="&amp;$B$3,'All Amortization Lines'!$J:$J,"&lt;="&amp;$A$3,'All Amortization Lines'!$Q:$Q,$A$3))</f>
        <v/>
      </c>
      <c r="E191" s="16" t="str">
        <f ca="1">IF($A191="","",-SUMIFS('All Amortization Lines'!$R:$R,INDIRECT("'All Amortization Lines'!"&amp;$G$3&amp;":"&amp;$G$3),$A191,'All Amortization Lines'!$Q:$Q,$A$3))</f>
        <v/>
      </c>
      <c r="F191" s="16" t="str">
        <f t="shared" si="7"/>
        <v/>
      </c>
      <c r="I191" s="16" t="str">
        <f ca="1">IF($A191="","",SUMIFS('All Amortization Lines'!$T:$T,INDIRECT("'All Amortization Lines'!"&amp;$G$3&amp;":"&amp;$G$3),$A191,'All Amortization Lines'!$Q:$Q,$A$3))</f>
        <v/>
      </c>
      <c r="J191" s="16" t="str">
        <f t="shared" si="8"/>
        <v/>
      </c>
    </row>
    <row r="192" spans="2:10" x14ac:dyDescent="0.45">
      <c r="B192" s="16" t="str">
        <f ca="1">IF($A192="","",SUMIFS('All Amortization Lines'!$N:$N,INDIRECT("'All Amortization Lines'!"&amp;$G$3&amp;":"&amp;$G$3),$A192,'All Amortization Lines'!$Q:$Q,$A$3))</f>
        <v/>
      </c>
      <c r="C192" s="16" t="str">
        <f ca="1">IF($A192="","",SUMIFS('All Amortization Lines'!$T:$T,INDIRECT("'All Amortization Lines'!"&amp;$G$3&amp;":"&amp;$G$3),$A192,'All Amortization Lines'!$Q:$Q,$C$3))</f>
        <v/>
      </c>
      <c r="D192" s="16" t="str">
        <f ca="1">IF($A192="","",SUMIFS('All Amortization Lines'!$T:$T,INDIRECT("'All Amortization Lines'!"&amp;$G$3&amp;":"&amp;$G$3),$A192,'All Amortization Lines'!$J:$J,"&gt;="&amp;$B$3,'All Amortization Lines'!$J:$J,"&lt;="&amp;$A$3,'All Amortization Lines'!$Q:$Q,$A$3))</f>
        <v/>
      </c>
      <c r="E192" s="16" t="str">
        <f ca="1">IF($A192="","",-SUMIFS('All Amortization Lines'!$R:$R,INDIRECT("'All Amortization Lines'!"&amp;$G$3&amp;":"&amp;$G$3),$A192,'All Amortization Lines'!$Q:$Q,$A$3))</f>
        <v/>
      </c>
      <c r="F192" s="16" t="str">
        <f t="shared" si="7"/>
        <v/>
      </c>
      <c r="I192" s="16" t="str">
        <f ca="1">IF($A192="","",SUMIFS('All Amortization Lines'!$T:$T,INDIRECT("'All Amortization Lines'!"&amp;$G$3&amp;":"&amp;$G$3),$A192,'All Amortization Lines'!$Q:$Q,$A$3))</f>
        <v/>
      </c>
      <c r="J192" s="16" t="str">
        <f t="shared" si="8"/>
        <v/>
      </c>
    </row>
    <row r="193" spans="2:10" x14ac:dyDescent="0.45">
      <c r="B193" s="16" t="str">
        <f ca="1">IF($A193="","",SUMIFS('All Amortization Lines'!$N:$N,INDIRECT("'All Amortization Lines'!"&amp;$G$3&amp;":"&amp;$G$3),$A193,'All Amortization Lines'!$Q:$Q,$A$3))</f>
        <v/>
      </c>
      <c r="C193" s="16" t="str">
        <f ca="1">IF($A193="","",SUMIFS('All Amortization Lines'!$T:$T,INDIRECT("'All Amortization Lines'!"&amp;$G$3&amp;":"&amp;$G$3),$A193,'All Amortization Lines'!$Q:$Q,$C$3))</f>
        <v/>
      </c>
      <c r="D193" s="16" t="str">
        <f ca="1">IF($A193="","",SUMIFS('All Amortization Lines'!$T:$T,INDIRECT("'All Amortization Lines'!"&amp;$G$3&amp;":"&amp;$G$3),$A193,'All Amortization Lines'!$J:$J,"&gt;="&amp;$B$3,'All Amortization Lines'!$J:$J,"&lt;="&amp;$A$3,'All Amortization Lines'!$Q:$Q,$A$3))</f>
        <v/>
      </c>
      <c r="E193" s="16" t="str">
        <f ca="1">IF($A193="","",-SUMIFS('All Amortization Lines'!$R:$R,INDIRECT("'All Amortization Lines'!"&amp;$G$3&amp;":"&amp;$G$3),$A193,'All Amortization Lines'!$Q:$Q,$A$3))</f>
        <v/>
      </c>
      <c r="F193" s="16" t="str">
        <f t="shared" si="7"/>
        <v/>
      </c>
      <c r="I193" s="16" t="str">
        <f ca="1">IF($A193="","",SUMIFS('All Amortization Lines'!$T:$T,INDIRECT("'All Amortization Lines'!"&amp;$G$3&amp;":"&amp;$G$3),$A193,'All Amortization Lines'!$Q:$Q,$A$3))</f>
        <v/>
      </c>
      <c r="J193" s="16" t="str">
        <f t="shared" si="8"/>
        <v/>
      </c>
    </row>
    <row r="194" spans="2:10" x14ac:dyDescent="0.45">
      <c r="B194" s="16" t="str">
        <f ca="1">IF($A194="","",SUMIFS('All Amortization Lines'!$N:$N,INDIRECT("'All Amortization Lines'!"&amp;$G$3&amp;":"&amp;$G$3),$A194,'All Amortization Lines'!$Q:$Q,$A$3))</f>
        <v/>
      </c>
      <c r="C194" s="16" t="str">
        <f ca="1">IF($A194="","",SUMIFS('All Amortization Lines'!$T:$T,INDIRECT("'All Amortization Lines'!"&amp;$G$3&amp;":"&amp;$G$3),$A194,'All Amortization Lines'!$Q:$Q,$C$3))</f>
        <v/>
      </c>
      <c r="D194" s="16" t="str">
        <f ca="1">IF($A194="","",SUMIFS('All Amortization Lines'!$T:$T,INDIRECT("'All Amortization Lines'!"&amp;$G$3&amp;":"&amp;$G$3),$A194,'All Amortization Lines'!$J:$J,"&gt;="&amp;$B$3,'All Amortization Lines'!$J:$J,"&lt;="&amp;$A$3,'All Amortization Lines'!$Q:$Q,$A$3))</f>
        <v/>
      </c>
      <c r="E194" s="16" t="str">
        <f ca="1">IF($A194="","",-SUMIFS('All Amortization Lines'!$R:$R,INDIRECT("'All Amortization Lines'!"&amp;$G$3&amp;":"&amp;$G$3),$A194,'All Amortization Lines'!$Q:$Q,$A$3))</f>
        <v/>
      </c>
      <c r="F194" s="16" t="str">
        <f t="shared" si="7"/>
        <v/>
      </c>
      <c r="I194" s="16" t="str">
        <f ca="1">IF($A194="","",SUMIFS('All Amortization Lines'!$T:$T,INDIRECT("'All Amortization Lines'!"&amp;$G$3&amp;":"&amp;$G$3),$A194,'All Amortization Lines'!$Q:$Q,$A$3))</f>
        <v/>
      </c>
      <c r="J194" s="16" t="str">
        <f t="shared" si="8"/>
        <v/>
      </c>
    </row>
    <row r="195" spans="2:10" x14ac:dyDescent="0.45">
      <c r="B195" s="16" t="str">
        <f ca="1">IF($A195="","",SUMIFS('All Amortization Lines'!$N:$N,INDIRECT("'All Amortization Lines'!"&amp;$G$3&amp;":"&amp;$G$3),$A195,'All Amortization Lines'!$Q:$Q,$A$3))</f>
        <v/>
      </c>
      <c r="C195" s="16" t="str">
        <f ca="1">IF($A195="","",SUMIFS('All Amortization Lines'!$T:$T,INDIRECT("'All Amortization Lines'!"&amp;$G$3&amp;":"&amp;$G$3),$A195,'All Amortization Lines'!$Q:$Q,$C$3))</f>
        <v/>
      </c>
      <c r="D195" s="16" t="str">
        <f ca="1">IF($A195="","",SUMIFS('All Amortization Lines'!$T:$T,INDIRECT("'All Amortization Lines'!"&amp;$G$3&amp;":"&amp;$G$3),$A195,'All Amortization Lines'!$J:$J,"&gt;="&amp;$B$3,'All Amortization Lines'!$J:$J,"&lt;="&amp;$A$3,'All Amortization Lines'!$Q:$Q,$A$3))</f>
        <v/>
      </c>
      <c r="E195" s="16" t="str">
        <f ca="1">IF($A195="","",-SUMIFS('All Amortization Lines'!$R:$R,INDIRECT("'All Amortization Lines'!"&amp;$G$3&amp;":"&amp;$G$3),$A195,'All Amortization Lines'!$Q:$Q,$A$3))</f>
        <v/>
      </c>
      <c r="F195" s="16" t="str">
        <f t="shared" si="7"/>
        <v/>
      </c>
      <c r="I195" s="16" t="str">
        <f ca="1">IF($A195="","",SUMIFS('All Amortization Lines'!$T:$T,INDIRECT("'All Amortization Lines'!"&amp;$G$3&amp;":"&amp;$G$3),$A195,'All Amortization Lines'!$Q:$Q,$A$3))</f>
        <v/>
      </c>
      <c r="J195" s="16" t="str">
        <f t="shared" si="8"/>
        <v/>
      </c>
    </row>
    <row r="196" spans="2:10" x14ac:dyDescent="0.45">
      <c r="B196" s="16" t="str">
        <f ca="1">IF($A196="","",SUMIFS('All Amortization Lines'!$N:$N,INDIRECT("'All Amortization Lines'!"&amp;$G$3&amp;":"&amp;$G$3),$A196,'All Amortization Lines'!$Q:$Q,$A$3))</f>
        <v/>
      </c>
      <c r="C196" s="16" t="str">
        <f ca="1">IF($A196="","",SUMIFS('All Amortization Lines'!$T:$T,INDIRECT("'All Amortization Lines'!"&amp;$G$3&amp;":"&amp;$G$3),$A196,'All Amortization Lines'!$Q:$Q,$C$3))</f>
        <v/>
      </c>
      <c r="D196" s="16" t="str">
        <f ca="1">IF($A196="","",SUMIFS('All Amortization Lines'!$T:$T,INDIRECT("'All Amortization Lines'!"&amp;$G$3&amp;":"&amp;$G$3),$A196,'All Amortization Lines'!$J:$J,"&gt;="&amp;$B$3,'All Amortization Lines'!$J:$J,"&lt;="&amp;$A$3,'All Amortization Lines'!$Q:$Q,$A$3))</f>
        <v/>
      </c>
      <c r="E196" s="16" t="str">
        <f ca="1">IF($A196="","",-SUMIFS('All Amortization Lines'!$R:$R,INDIRECT("'All Amortization Lines'!"&amp;$G$3&amp;":"&amp;$G$3),$A196,'All Amortization Lines'!$Q:$Q,$A$3))</f>
        <v/>
      </c>
      <c r="F196" s="16" t="str">
        <f t="shared" si="7"/>
        <v/>
      </c>
      <c r="I196" s="16" t="str">
        <f ca="1">IF($A196="","",SUMIFS('All Amortization Lines'!$T:$T,INDIRECT("'All Amortization Lines'!"&amp;$G$3&amp;":"&amp;$G$3),$A196,'All Amortization Lines'!$Q:$Q,$A$3))</f>
        <v/>
      </c>
      <c r="J196" s="16" t="str">
        <f t="shared" si="8"/>
        <v/>
      </c>
    </row>
    <row r="197" spans="2:10" x14ac:dyDescent="0.45">
      <c r="B197" s="16" t="str">
        <f ca="1">IF($A197="","",SUMIFS('All Amortization Lines'!$N:$N,INDIRECT("'All Amortization Lines'!"&amp;$G$3&amp;":"&amp;$G$3),$A197,'All Amortization Lines'!$Q:$Q,$A$3))</f>
        <v/>
      </c>
      <c r="C197" s="16" t="str">
        <f ca="1">IF($A197="","",SUMIFS('All Amortization Lines'!$T:$T,INDIRECT("'All Amortization Lines'!"&amp;$G$3&amp;":"&amp;$G$3),$A197,'All Amortization Lines'!$Q:$Q,$C$3))</f>
        <v/>
      </c>
      <c r="D197" s="16" t="str">
        <f ca="1">IF($A197="","",SUMIFS('All Amortization Lines'!$T:$T,INDIRECT("'All Amortization Lines'!"&amp;$G$3&amp;":"&amp;$G$3),$A197,'All Amortization Lines'!$J:$J,"&gt;="&amp;$B$3,'All Amortization Lines'!$J:$J,"&lt;="&amp;$A$3,'All Amortization Lines'!$Q:$Q,$A$3))</f>
        <v/>
      </c>
      <c r="E197" s="16" t="str">
        <f ca="1">IF($A197="","",-SUMIFS('All Amortization Lines'!$R:$R,INDIRECT("'All Amortization Lines'!"&amp;$G$3&amp;":"&amp;$G$3),$A197,'All Amortization Lines'!$Q:$Q,$A$3))</f>
        <v/>
      </c>
      <c r="F197" s="16" t="str">
        <f t="shared" si="7"/>
        <v/>
      </c>
      <c r="I197" s="16" t="str">
        <f ca="1">IF($A197="","",SUMIFS('All Amortization Lines'!$T:$T,INDIRECT("'All Amortization Lines'!"&amp;$G$3&amp;":"&amp;$G$3),$A197,'All Amortization Lines'!$Q:$Q,$A$3))</f>
        <v/>
      </c>
      <c r="J197" s="16" t="str">
        <f t="shared" si="8"/>
        <v/>
      </c>
    </row>
    <row r="198" spans="2:10" x14ac:dyDescent="0.45">
      <c r="B198" s="16" t="str">
        <f ca="1">IF($A198="","",SUMIFS('All Amortization Lines'!$N:$N,INDIRECT("'All Amortization Lines'!"&amp;$G$3&amp;":"&amp;$G$3),$A198,'All Amortization Lines'!$Q:$Q,$A$3))</f>
        <v/>
      </c>
      <c r="C198" s="16" t="str">
        <f ca="1">IF($A198="","",SUMIFS('All Amortization Lines'!$T:$T,INDIRECT("'All Amortization Lines'!"&amp;$G$3&amp;":"&amp;$G$3),$A198,'All Amortization Lines'!$Q:$Q,$C$3))</f>
        <v/>
      </c>
      <c r="D198" s="16" t="str">
        <f ca="1">IF($A198="","",SUMIFS('All Amortization Lines'!$T:$T,INDIRECT("'All Amortization Lines'!"&amp;$G$3&amp;":"&amp;$G$3),$A198,'All Amortization Lines'!$J:$J,"&gt;="&amp;$B$3,'All Amortization Lines'!$J:$J,"&lt;="&amp;$A$3,'All Amortization Lines'!$Q:$Q,$A$3))</f>
        <v/>
      </c>
      <c r="E198" s="16" t="str">
        <f ca="1">IF($A198="","",-SUMIFS('All Amortization Lines'!$R:$R,INDIRECT("'All Amortization Lines'!"&amp;$G$3&amp;":"&amp;$G$3),$A198,'All Amortization Lines'!$Q:$Q,$A$3))</f>
        <v/>
      </c>
      <c r="F198" s="16" t="str">
        <f t="shared" si="7"/>
        <v/>
      </c>
      <c r="I198" s="16" t="str">
        <f ca="1">IF($A198="","",SUMIFS('All Amortization Lines'!$T:$T,INDIRECT("'All Amortization Lines'!"&amp;$G$3&amp;":"&amp;$G$3),$A198,'All Amortization Lines'!$Q:$Q,$A$3))</f>
        <v/>
      </c>
      <c r="J198" s="16" t="str">
        <f t="shared" si="8"/>
        <v/>
      </c>
    </row>
    <row r="199" spans="2:10" x14ac:dyDescent="0.45">
      <c r="B199" s="16" t="str">
        <f ca="1">IF($A199="","",SUMIFS('All Amortization Lines'!$N:$N,INDIRECT("'All Amortization Lines'!"&amp;$G$3&amp;":"&amp;$G$3),$A199,'All Amortization Lines'!$Q:$Q,$A$3))</f>
        <v/>
      </c>
      <c r="C199" s="16" t="str">
        <f ca="1">IF($A199="","",SUMIFS('All Amortization Lines'!$T:$T,INDIRECT("'All Amortization Lines'!"&amp;$G$3&amp;":"&amp;$G$3),$A199,'All Amortization Lines'!$Q:$Q,$C$3))</f>
        <v/>
      </c>
      <c r="D199" s="16" t="str">
        <f ca="1">IF($A199="","",SUMIFS('All Amortization Lines'!$T:$T,INDIRECT("'All Amortization Lines'!"&amp;$G$3&amp;":"&amp;$G$3),$A199,'All Amortization Lines'!$J:$J,"&gt;="&amp;$B$3,'All Amortization Lines'!$J:$J,"&lt;="&amp;$A$3,'All Amortization Lines'!$Q:$Q,$A$3))</f>
        <v/>
      </c>
      <c r="E199" s="16" t="str">
        <f ca="1">IF($A199="","",-SUMIFS('All Amortization Lines'!$R:$R,INDIRECT("'All Amortization Lines'!"&amp;$G$3&amp;":"&amp;$G$3),$A199,'All Amortization Lines'!$Q:$Q,$A$3))</f>
        <v/>
      </c>
      <c r="F199" s="16" t="str">
        <f t="shared" si="7"/>
        <v/>
      </c>
      <c r="I199" s="16" t="str">
        <f ca="1">IF($A199="","",SUMIFS('All Amortization Lines'!$T:$T,INDIRECT("'All Amortization Lines'!"&amp;$G$3&amp;":"&amp;$G$3),$A199,'All Amortization Lines'!$Q:$Q,$A$3))</f>
        <v/>
      </c>
      <c r="J199" s="16" t="str">
        <f t="shared" si="8"/>
        <v/>
      </c>
    </row>
    <row r="200" spans="2:10" x14ac:dyDescent="0.45">
      <c r="B200" s="16" t="str">
        <f ca="1">IF($A200="","",SUMIFS('All Amortization Lines'!$N:$N,INDIRECT("'All Amortization Lines'!"&amp;$G$3&amp;":"&amp;$G$3),$A200,'All Amortization Lines'!$Q:$Q,$A$3))</f>
        <v/>
      </c>
      <c r="C200" s="16" t="str">
        <f ca="1">IF($A200="","",SUMIFS('All Amortization Lines'!$T:$T,INDIRECT("'All Amortization Lines'!"&amp;$G$3&amp;":"&amp;$G$3),$A200,'All Amortization Lines'!$Q:$Q,$C$3))</f>
        <v/>
      </c>
      <c r="D200" s="16" t="str">
        <f ca="1">IF($A200="","",SUMIFS('All Amortization Lines'!$T:$T,INDIRECT("'All Amortization Lines'!"&amp;$G$3&amp;":"&amp;$G$3),$A200,'All Amortization Lines'!$J:$J,"&gt;="&amp;$B$3,'All Amortization Lines'!$J:$J,"&lt;="&amp;$A$3,'All Amortization Lines'!$Q:$Q,$A$3))</f>
        <v/>
      </c>
      <c r="E200" s="16" t="str">
        <f ca="1">IF($A200="","",-SUMIFS('All Amortization Lines'!$R:$R,INDIRECT("'All Amortization Lines'!"&amp;$G$3&amp;":"&amp;$G$3),$A200,'All Amortization Lines'!$Q:$Q,$A$3))</f>
        <v/>
      </c>
      <c r="F200" s="16" t="str">
        <f t="shared" si="7"/>
        <v/>
      </c>
      <c r="I200" s="16" t="str">
        <f ca="1">IF($A200="","",SUMIFS('All Amortization Lines'!$T:$T,INDIRECT("'All Amortization Lines'!"&amp;$G$3&amp;":"&amp;$G$3),$A200,'All Amortization Lines'!$Q:$Q,$A$3))</f>
        <v/>
      </c>
      <c r="J200" s="16" t="str">
        <f t="shared" si="8"/>
        <v/>
      </c>
    </row>
  </sheetData>
  <mergeCells count="1">
    <mergeCell ref="D3:F3"/>
  </mergeCells>
  <conditionalFormatting sqref="B7:F7">
    <cfRule type="expression" dxfId="5" priority="1">
      <formula>ROUND(B7,2)&lt;&gt;0</formula>
    </cfRule>
    <cfRule type="expression" dxfId="4" priority="2">
      <formula>ROUND(B7,2)=0</formula>
    </cfRule>
  </conditionalFormatting>
  <conditionalFormatting sqref="J9:J200">
    <cfRule type="expression" dxfId="3" priority="3">
      <formula>AND($A9&lt;&gt;"",ROUND(J9,2)&lt;&gt;0)</formula>
    </cfRule>
    <cfRule type="expression" dxfId="2" priority="4">
      <formula>AND($A9&lt;&gt;"",ROUND(J9,2)=0)</formula>
    </cfRule>
  </conditionalFormatting>
  <dataValidations count="1">
    <dataValidation type="list" allowBlank="1" showInputMessage="1" showErrorMessage="1" sqref="A3" xr:uid="{14BB8234-61D4-4127-AC9B-E918E3499010}">
      <formula1>PPA_Period_End_Dates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4BDE0D-68A2-4C75-8DB1-B8018A261221}">
          <x14:formula1>
            <xm:f>'PPA Transaction List'!$A$1:$N$1</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404C-580C-41D8-9961-A953A13B4D55}">
  <sheetPr codeName="Sheet4"/>
  <dimension ref="A1:X367"/>
  <sheetViews>
    <sheetView workbookViewId="0">
      <pane ySplit="1" topLeftCell="A2" activePane="bottomLeft" state="frozen"/>
      <selection pane="bottomLeft" activeCell="A2" sqref="A2"/>
    </sheetView>
  </sheetViews>
  <sheetFormatPr defaultRowHeight="14.25" x14ac:dyDescent="0.45"/>
  <cols>
    <col min="18" max="18" width="9.86328125" bestFit="1" customWidth="1"/>
    <col min="19" max="20" width="12.33203125" bestFit="1" customWidth="1"/>
    <col min="23" max="24" width="9.19921875" bestFit="1" customWidth="1"/>
  </cols>
  <sheetData>
    <row r="1" spans="1:24" x14ac:dyDescent="0.45">
      <c r="A1" s="8" t="s">
        <v>21</v>
      </c>
      <c r="B1" s="8" t="s">
        <v>22</v>
      </c>
      <c r="C1" s="8" t="s">
        <v>23</v>
      </c>
      <c r="D1" s="8" t="s">
        <v>24</v>
      </c>
      <c r="E1" s="8" t="s">
        <v>25</v>
      </c>
      <c r="F1" s="8" t="s">
        <v>26</v>
      </c>
      <c r="G1" s="8" t="s">
        <v>27</v>
      </c>
      <c r="H1" s="8" t="s">
        <v>28</v>
      </c>
      <c r="I1" s="9" t="s">
        <v>29</v>
      </c>
      <c r="J1" s="9" t="s">
        <v>30</v>
      </c>
      <c r="K1" s="9" t="s">
        <v>31</v>
      </c>
      <c r="L1" s="1" t="s">
        <v>32</v>
      </c>
      <c r="M1" s="8" t="s">
        <v>33</v>
      </c>
      <c r="N1" s="1" t="s">
        <v>34</v>
      </c>
      <c r="O1" s="1" t="s">
        <v>444</v>
      </c>
      <c r="P1" s="1" t="s">
        <v>445</v>
      </c>
      <c r="Q1" s="1" t="s">
        <v>446</v>
      </c>
      <c r="R1" s="1" t="s">
        <v>447</v>
      </c>
      <c r="S1" s="1" t="s">
        <v>448</v>
      </c>
      <c r="T1" s="1" t="s">
        <v>449</v>
      </c>
      <c r="U1" s="1" t="s">
        <v>450</v>
      </c>
      <c r="V1" s="1" t="s">
        <v>451</v>
      </c>
      <c r="W1" s="1" t="s">
        <v>452</v>
      </c>
      <c r="X1" s="1" t="s">
        <v>453</v>
      </c>
    </row>
    <row r="2" spans="1:24" x14ac:dyDescent="0.45">
      <c r="A2" t="s">
        <v>35</v>
      </c>
      <c r="B2" t="s">
        <v>36</v>
      </c>
      <c r="C2">
        <v>6505</v>
      </c>
      <c r="D2">
        <v>1000</v>
      </c>
      <c r="E2" t="s">
        <v>39</v>
      </c>
      <c r="F2" t="s">
        <v>40</v>
      </c>
      <c r="G2">
        <v>45258487</v>
      </c>
      <c r="H2" t="s">
        <v>42</v>
      </c>
      <c r="I2" s="11">
        <v>44954</v>
      </c>
      <c r="J2" s="11">
        <v>44941</v>
      </c>
      <c r="K2" s="11">
        <v>46036</v>
      </c>
      <c r="M2" t="s">
        <v>43</v>
      </c>
      <c r="N2">
        <v>1456878.37</v>
      </c>
      <c r="O2">
        <v>2</v>
      </c>
      <c r="P2">
        <v>1</v>
      </c>
      <c r="Q2" s="11">
        <v>44954</v>
      </c>
      <c r="R2" s="12">
        <v>18608.23</v>
      </c>
      <c r="S2" s="12">
        <v>1456878.37</v>
      </c>
      <c r="T2" s="12">
        <v>1438270.1400000001</v>
      </c>
      <c r="U2" t="s">
        <v>454</v>
      </c>
      <c r="W2" s="11">
        <v>44957</v>
      </c>
      <c r="X2" s="11">
        <v>44954</v>
      </c>
    </row>
    <row r="3" spans="1:24" x14ac:dyDescent="0.45">
      <c r="A3" t="s">
        <v>35</v>
      </c>
      <c r="B3" t="s">
        <v>36</v>
      </c>
      <c r="C3">
        <v>6505</v>
      </c>
      <c r="D3">
        <v>1000</v>
      </c>
      <c r="E3" t="s">
        <v>39</v>
      </c>
      <c r="F3" t="s">
        <v>40</v>
      </c>
      <c r="G3">
        <v>45258487</v>
      </c>
      <c r="H3" t="s">
        <v>42</v>
      </c>
      <c r="I3" s="11">
        <v>44954</v>
      </c>
      <c r="J3" s="11">
        <v>44941</v>
      </c>
      <c r="K3" s="11">
        <v>46036</v>
      </c>
      <c r="M3" t="s">
        <v>43</v>
      </c>
      <c r="N3">
        <v>1456878.37</v>
      </c>
      <c r="O3">
        <v>2</v>
      </c>
      <c r="P3">
        <v>2</v>
      </c>
      <c r="Q3" s="11">
        <v>44982</v>
      </c>
      <c r="R3" s="12">
        <v>37219.56</v>
      </c>
      <c r="S3" s="12">
        <v>1438270.1400000001</v>
      </c>
      <c r="T3" s="12">
        <v>1401050.58</v>
      </c>
      <c r="U3" t="s">
        <v>454</v>
      </c>
      <c r="W3" s="11">
        <v>44985</v>
      </c>
      <c r="X3" s="11">
        <v>44982</v>
      </c>
    </row>
    <row r="4" spans="1:24" x14ac:dyDescent="0.45">
      <c r="A4" t="s">
        <v>35</v>
      </c>
      <c r="B4" t="s">
        <v>36</v>
      </c>
      <c r="C4">
        <v>6505</v>
      </c>
      <c r="D4">
        <v>1000</v>
      </c>
      <c r="E4" t="s">
        <v>39</v>
      </c>
      <c r="F4" t="s">
        <v>40</v>
      </c>
      <c r="G4">
        <v>45258487</v>
      </c>
      <c r="H4" t="s">
        <v>42</v>
      </c>
      <c r="I4" s="11">
        <v>44954</v>
      </c>
      <c r="J4" s="11">
        <v>44941</v>
      </c>
      <c r="K4" s="11">
        <v>46036</v>
      </c>
      <c r="M4" t="s">
        <v>43</v>
      </c>
      <c r="N4">
        <v>1456878.37</v>
      </c>
      <c r="O4">
        <v>2</v>
      </c>
      <c r="P4">
        <v>3</v>
      </c>
      <c r="Q4" s="11">
        <v>45017</v>
      </c>
      <c r="R4" s="12">
        <v>46524.45</v>
      </c>
      <c r="S4" s="12">
        <v>1401050.58</v>
      </c>
      <c r="T4" s="12">
        <v>1354526.1300000001</v>
      </c>
      <c r="U4" t="s">
        <v>454</v>
      </c>
      <c r="W4" s="11">
        <v>45046</v>
      </c>
      <c r="X4" s="11">
        <v>45017</v>
      </c>
    </row>
    <row r="5" spans="1:24" x14ac:dyDescent="0.45">
      <c r="A5" t="s">
        <v>35</v>
      </c>
      <c r="B5" t="s">
        <v>36</v>
      </c>
      <c r="C5">
        <v>6505</v>
      </c>
      <c r="D5">
        <v>1000</v>
      </c>
      <c r="E5" t="s">
        <v>39</v>
      </c>
      <c r="F5" t="s">
        <v>40</v>
      </c>
      <c r="G5">
        <v>45258487</v>
      </c>
      <c r="H5" t="s">
        <v>42</v>
      </c>
      <c r="I5" s="11">
        <v>44954</v>
      </c>
      <c r="J5" s="11">
        <v>44941</v>
      </c>
      <c r="K5" s="11">
        <v>46036</v>
      </c>
      <c r="M5" t="s">
        <v>43</v>
      </c>
      <c r="N5">
        <v>1456878.37</v>
      </c>
      <c r="O5">
        <v>2</v>
      </c>
      <c r="P5">
        <v>4</v>
      </c>
      <c r="Q5" s="11">
        <v>45045</v>
      </c>
      <c r="R5" s="12">
        <v>37219.56</v>
      </c>
      <c r="S5" s="12">
        <v>1354526.1300000001</v>
      </c>
      <c r="T5" s="12">
        <v>1317306.57</v>
      </c>
      <c r="U5" t="s">
        <v>454</v>
      </c>
      <c r="W5" s="11">
        <v>45046</v>
      </c>
      <c r="X5" s="11">
        <v>45045</v>
      </c>
    </row>
    <row r="6" spans="1:24" x14ac:dyDescent="0.45">
      <c r="A6" t="s">
        <v>35</v>
      </c>
      <c r="B6" t="s">
        <v>36</v>
      </c>
      <c r="C6">
        <v>6505</v>
      </c>
      <c r="D6">
        <v>1000</v>
      </c>
      <c r="E6" t="s">
        <v>39</v>
      </c>
      <c r="F6" t="s">
        <v>40</v>
      </c>
      <c r="G6">
        <v>45258487</v>
      </c>
      <c r="H6" t="s">
        <v>42</v>
      </c>
      <c r="I6" s="11">
        <v>44954</v>
      </c>
      <c r="J6" s="11">
        <v>44941</v>
      </c>
      <c r="K6" s="11">
        <v>46036</v>
      </c>
      <c r="M6" t="s">
        <v>43</v>
      </c>
      <c r="N6">
        <v>1456878.37</v>
      </c>
      <c r="O6">
        <v>2</v>
      </c>
      <c r="P6">
        <v>5</v>
      </c>
      <c r="Q6" s="11">
        <v>45073</v>
      </c>
      <c r="R6" s="12">
        <v>37219.56</v>
      </c>
      <c r="S6" s="12">
        <v>1317306.57</v>
      </c>
      <c r="T6" s="12">
        <v>1280087.01</v>
      </c>
      <c r="U6" t="s">
        <v>454</v>
      </c>
      <c r="W6" s="11">
        <v>45077</v>
      </c>
      <c r="X6" s="11">
        <v>45073</v>
      </c>
    </row>
    <row r="7" spans="1:24" x14ac:dyDescent="0.45">
      <c r="A7" t="s">
        <v>35</v>
      </c>
      <c r="B7" t="s">
        <v>36</v>
      </c>
      <c r="C7">
        <v>6505</v>
      </c>
      <c r="D7">
        <v>1000</v>
      </c>
      <c r="E7" t="s">
        <v>39</v>
      </c>
      <c r="F7" t="s">
        <v>40</v>
      </c>
      <c r="G7">
        <v>45258487</v>
      </c>
      <c r="H7" t="s">
        <v>42</v>
      </c>
      <c r="I7" s="11">
        <v>44954</v>
      </c>
      <c r="J7" s="11">
        <v>44941</v>
      </c>
      <c r="K7" s="11">
        <v>46036</v>
      </c>
      <c r="M7" t="s">
        <v>43</v>
      </c>
      <c r="N7">
        <v>1456878.37</v>
      </c>
      <c r="O7">
        <v>2</v>
      </c>
      <c r="P7">
        <v>6</v>
      </c>
      <c r="Q7" s="11">
        <v>45108</v>
      </c>
      <c r="R7" s="12">
        <v>46524.45</v>
      </c>
      <c r="S7" s="12">
        <v>1280087.01</v>
      </c>
      <c r="T7" s="12">
        <v>1233562.56</v>
      </c>
      <c r="U7" t="s">
        <v>454</v>
      </c>
      <c r="W7" s="11">
        <v>45138</v>
      </c>
      <c r="X7" s="11">
        <v>45108</v>
      </c>
    </row>
    <row r="8" spans="1:24" x14ac:dyDescent="0.45">
      <c r="A8" t="s">
        <v>35</v>
      </c>
      <c r="B8" t="s">
        <v>36</v>
      </c>
      <c r="C8">
        <v>6505</v>
      </c>
      <c r="D8">
        <v>1000</v>
      </c>
      <c r="E8" t="s">
        <v>39</v>
      </c>
      <c r="F8" t="s">
        <v>40</v>
      </c>
      <c r="G8">
        <v>45258487</v>
      </c>
      <c r="H8" t="s">
        <v>42</v>
      </c>
      <c r="I8" s="11">
        <v>44954</v>
      </c>
      <c r="J8" s="11">
        <v>44941</v>
      </c>
      <c r="K8" s="11">
        <v>46036</v>
      </c>
      <c r="M8" t="s">
        <v>43</v>
      </c>
      <c r="N8">
        <v>1456878.37</v>
      </c>
      <c r="O8">
        <v>2</v>
      </c>
      <c r="P8">
        <v>7</v>
      </c>
      <c r="Q8" s="11">
        <v>45136</v>
      </c>
      <c r="R8" s="12">
        <v>37219.56</v>
      </c>
      <c r="S8" s="12">
        <v>1233562.56</v>
      </c>
      <c r="T8" s="12">
        <v>1196343</v>
      </c>
      <c r="U8" t="s">
        <v>454</v>
      </c>
      <c r="W8" s="11">
        <v>45138</v>
      </c>
      <c r="X8" s="11">
        <v>45136</v>
      </c>
    </row>
    <row r="9" spans="1:24" x14ac:dyDescent="0.45">
      <c r="A9" t="s">
        <v>35</v>
      </c>
      <c r="B9" t="s">
        <v>36</v>
      </c>
      <c r="C9">
        <v>6505</v>
      </c>
      <c r="D9">
        <v>1000</v>
      </c>
      <c r="E9" t="s">
        <v>39</v>
      </c>
      <c r="F9" t="s">
        <v>40</v>
      </c>
      <c r="G9">
        <v>45258487</v>
      </c>
      <c r="H9" t="s">
        <v>42</v>
      </c>
      <c r="I9" s="11">
        <v>44954</v>
      </c>
      <c r="J9" s="11">
        <v>44941</v>
      </c>
      <c r="K9" s="11">
        <v>46036</v>
      </c>
      <c r="M9" t="s">
        <v>43</v>
      </c>
      <c r="N9">
        <v>1456878.37</v>
      </c>
      <c r="O9">
        <v>2</v>
      </c>
      <c r="P9">
        <v>8</v>
      </c>
      <c r="Q9" s="11">
        <v>45164</v>
      </c>
      <c r="R9" s="12">
        <v>37219.56</v>
      </c>
      <c r="S9" s="12">
        <v>1196343</v>
      </c>
      <c r="T9" s="12">
        <v>1159123.44</v>
      </c>
      <c r="U9" t="s">
        <v>454</v>
      </c>
      <c r="W9" s="11">
        <v>45169</v>
      </c>
      <c r="X9" s="11">
        <v>45164</v>
      </c>
    </row>
    <row r="10" spans="1:24" x14ac:dyDescent="0.45">
      <c r="A10" t="s">
        <v>35</v>
      </c>
      <c r="B10" t="s">
        <v>36</v>
      </c>
      <c r="C10">
        <v>6505</v>
      </c>
      <c r="D10">
        <v>1000</v>
      </c>
      <c r="E10" t="s">
        <v>39</v>
      </c>
      <c r="F10" t="s">
        <v>40</v>
      </c>
      <c r="G10">
        <v>45258487</v>
      </c>
      <c r="H10" t="s">
        <v>42</v>
      </c>
      <c r="I10" s="11">
        <v>44954</v>
      </c>
      <c r="J10" s="11">
        <v>44941</v>
      </c>
      <c r="K10" s="11">
        <v>46036</v>
      </c>
      <c r="M10" t="s">
        <v>43</v>
      </c>
      <c r="N10">
        <v>1456878.37</v>
      </c>
      <c r="O10">
        <v>2</v>
      </c>
      <c r="P10">
        <v>9</v>
      </c>
      <c r="Q10" s="11">
        <v>45199</v>
      </c>
      <c r="R10" s="12">
        <v>46524.45</v>
      </c>
      <c r="S10" s="12">
        <v>1159123.44</v>
      </c>
      <c r="T10" s="12">
        <v>1112598.99</v>
      </c>
      <c r="U10" t="s">
        <v>454</v>
      </c>
      <c r="W10" s="11">
        <v>45199</v>
      </c>
      <c r="X10" s="11">
        <v>45199</v>
      </c>
    </row>
    <row r="11" spans="1:24" x14ac:dyDescent="0.45">
      <c r="A11" t="s">
        <v>35</v>
      </c>
      <c r="B11" t="s">
        <v>36</v>
      </c>
      <c r="C11">
        <v>6505</v>
      </c>
      <c r="D11">
        <v>1000</v>
      </c>
      <c r="E11" t="s">
        <v>39</v>
      </c>
      <c r="F11" t="s">
        <v>40</v>
      </c>
      <c r="G11">
        <v>45258487</v>
      </c>
      <c r="H11" t="s">
        <v>42</v>
      </c>
      <c r="I11" s="11">
        <v>44954</v>
      </c>
      <c r="J11" s="11">
        <v>44941</v>
      </c>
      <c r="K11" s="11">
        <v>46036</v>
      </c>
      <c r="M11" t="s">
        <v>43</v>
      </c>
      <c r="N11">
        <v>1456878.37</v>
      </c>
      <c r="O11">
        <v>2</v>
      </c>
      <c r="P11">
        <v>10</v>
      </c>
      <c r="Q11" s="11">
        <v>45227</v>
      </c>
      <c r="R11" s="12">
        <v>37219.56</v>
      </c>
      <c r="S11" s="12">
        <v>1112598.99</v>
      </c>
      <c r="T11" s="12">
        <v>1075379.43</v>
      </c>
      <c r="U11" t="s">
        <v>454</v>
      </c>
      <c r="W11" s="11">
        <v>45230</v>
      </c>
      <c r="X11" s="11">
        <v>45227</v>
      </c>
    </row>
    <row r="12" spans="1:24" x14ac:dyDescent="0.45">
      <c r="A12" t="s">
        <v>35</v>
      </c>
      <c r="B12" t="s">
        <v>36</v>
      </c>
      <c r="C12">
        <v>6505</v>
      </c>
      <c r="D12">
        <v>1000</v>
      </c>
      <c r="E12" t="s">
        <v>39</v>
      </c>
      <c r="F12" t="s">
        <v>40</v>
      </c>
      <c r="G12">
        <v>45258487</v>
      </c>
      <c r="H12" t="s">
        <v>42</v>
      </c>
      <c r="I12" s="11">
        <v>44954</v>
      </c>
      <c r="J12" s="11">
        <v>44941</v>
      </c>
      <c r="K12" s="11">
        <v>46036</v>
      </c>
      <c r="M12" t="s">
        <v>43</v>
      </c>
      <c r="N12">
        <v>1456878.37</v>
      </c>
      <c r="O12">
        <v>2</v>
      </c>
      <c r="P12">
        <v>11</v>
      </c>
      <c r="Q12" s="11">
        <v>45255</v>
      </c>
      <c r="R12" s="12">
        <v>37219.56</v>
      </c>
      <c r="S12" s="12">
        <v>1075379.43</v>
      </c>
      <c r="T12" s="12">
        <v>1038159.8699999999</v>
      </c>
      <c r="U12" t="s">
        <v>454</v>
      </c>
      <c r="W12" s="11">
        <v>45260</v>
      </c>
      <c r="X12" s="11">
        <v>45255</v>
      </c>
    </row>
    <row r="13" spans="1:24" x14ac:dyDescent="0.45">
      <c r="A13" t="s">
        <v>35</v>
      </c>
      <c r="B13" t="s">
        <v>36</v>
      </c>
      <c r="C13">
        <v>6505</v>
      </c>
      <c r="D13">
        <v>1000</v>
      </c>
      <c r="E13" t="s">
        <v>39</v>
      </c>
      <c r="F13" t="s">
        <v>40</v>
      </c>
      <c r="G13">
        <v>45258487</v>
      </c>
      <c r="H13" t="s">
        <v>42</v>
      </c>
      <c r="I13" s="11">
        <v>44954</v>
      </c>
      <c r="J13" s="11">
        <v>44941</v>
      </c>
      <c r="K13" s="11">
        <v>46036</v>
      </c>
      <c r="M13" t="s">
        <v>43</v>
      </c>
      <c r="N13">
        <v>1456878.37</v>
      </c>
      <c r="O13">
        <v>2</v>
      </c>
      <c r="P13">
        <v>12</v>
      </c>
      <c r="Q13" s="11">
        <v>45290</v>
      </c>
      <c r="R13" s="12">
        <v>46524.45</v>
      </c>
      <c r="S13" s="12">
        <v>1038159.8699999999</v>
      </c>
      <c r="T13" s="12">
        <v>991635.41999999993</v>
      </c>
      <c r="U13" t="s">
        <v>454</v>
      </c>
      <c r="W13" s="11">
        <v>45291</v>
      </c>
      <c r="X13" s="11">
        <v>45290</v>
      </c>
    </row>
    <row r="14" spans="1:24" x14ac:dyDescent="0.45">
      <c r="A14" t="s">
        <v>35</v>
      </c>
      <c r="B14" t="s">
        <v>36</v>
      </c>
      <c r="C14">
        <v>6505</v>
      </c>
      <c r="D14">
        <v>1000</v>
      </c>
      <c r="E14" t="s">
        <v>39</v>
      </c>
      <c r="F14" t="s">
        <v>40</v>
      </c>
      <c r="G14">
        <v>45258487</v>
      </c>
      <c r="H14" t="s">
        <v>42</v>
      </c>
      <c r="I14" s="11">
        <v>44954</v>
      </c>
      <c r="J14" s="11">
        <v>44941</v>
      </c>
      <c r="K14" s="11">
        <v>46036</v>
      </c>
      <c r="M14" t="s">
        <v>43</v>
      </c>
      <c r="N14">
        <v>1456878.37</v>
      </c>
      <c r="O14">
        <v>2</v>
      </c>
      <c r="P14">
        <v>13</v>
      </c>
      <c r="Q14" s="11">
        <v>45325</v>
      </c>
      <c r="R14" s="12">
        <v>46524.45</v>
      </c>
      <c r="S14" s="12">
        <v>991635.41999999993</v>
      </c>
      <c r="T14" s="12">
        <v>945110.97</v>
      </c>
      <c r="U14" t="s">
        <v>454</v>
      </c>
      <c r="W14" s="11">
        <v>45351</v>
      </c>
      <c r="X14" s="11">
        <v>45325</v>
      </c>
    </row>
    <row r="15" spans="1:24" x14ac:dyDescent="0.45">
      <c r="A15" t="s">
        <v>35</v>
      </c>
      <c r="B15" t="s">
        <v>36</v>
      </c>
      <c r="C15">
        <v>6505</v>
      </c>
      <c r="D15">
        <v>1000</v>
      </c>
      <c r="E15" t="s">
        <v>39</v>
      </c>
      <c r="F15" t="s">
        <v>40</v>
      </c>
      <c r="G15">
        <v>45258487</v>
      </c>
      <c r="H15" t="s">
        <v>42</v>
      </c>
      <c r="I15" s="11">
        <v>44954</v>
      </c>
      <c r="J15" s="11">
        <v>44941</v>
      </c>
      <c r="K15" s="11">
        <v>46036</v>
      </c>
      <c r="M15" t="s">
        <v>43</v>
      </c>
      <c r="N15">
        <v>1456878.37</v>
      </c>
      <c r="O15">
        <v>2</v>
      </c>
      <c r="P15">
        <v>14</v>
      </c>
      <c r="Q15" s="11">
        <v>45353</v>
      </c>
      <c r="R15" s="12">
        <v>37219.56</v>
      </c>
      <c r="S15" s="12">
        <v>945110.97</v>
      </c>
      <c r="T15" s="12">
        <v>907891.40999999992</v>
      </c>
      <c r="U15" t="s">
        <v>454</v>
      </c>
      <c r="W15" s="11">
        <v>45382</v>
      </c>
      <c r="X15" s="11">
        <v>45353</v>
      </c>
    </row>
    <row r="16" spans="1:24" x14ac:dyDescent="0.45">
      <c r="A16" t="s">
        <v>35</v>
      </c>
      <c r="B16" t="s">
        <v>36</v>
      </c>
      <c r="C16">
        <v>6505</v>
      </c>
      <c r="D16">
        <v>1000</v>
      </c>
      <c r="E16" t="s">
        <v>39</v>
      </c>
      <c r="F16" t="s">
        <v>40</v>
      </c>
      <c r="G16">
        <v>45258487</v>
      </c>
      <c r="H16" t="s">
        <v>42</v>
      </c>
      <c r="I16" s="11">
        <v>44954</v>
      </c>
      <c r="J16" s="11">
        <v>44941</v>
      </c>
      <c r="K16" s="11">
        <v>46036</v>
      </c>
      <c r="M16" t="s">
        <v>43</v>
      </c>
      <c r="N16">
        <v>1456878.37</v>
      </c>
      <c r="O16">
        <v>2</v>
      </c>
      <c r="P16">
        <v>15</v>
      </c>
      <c r="Q16" s="11">
        <v>45388</v>
      </c>
      <c r="R16" s="12">
        <v>46524.45</v>
      </c>
      <c r="S16" s="12">
        <v>907891.40999999992</v>
      </c>
      <c r="T16" s="12">
        <v>861366.96</v>
      </c>
      <c r="U16" t="s">
        <v>454</v>
      </c>
      <c r="W16" s="11">
        <v>45412</v>
      </c>
      <c r="X16" s="11">
        <v>45388</v>
      </c>
    </row>
    <row r="17" spans="1:24" x14ac:dyDescent="0.45">
      <c r="A17" t="s">
        <v>35</v>
      </c>
      <c r="B17" t="s">
        <v>36</v>
      </c>
      <c r="C17">
        <v>6505</v>
      </c>
      <c r="D17">
        <v>1000</v>
      </c>
      <c r="E17" t="s">
        <v>39</v>
      </c>
      <c r="F17" t="s">
        <v>40</v>
      </c>
      <c r="G17">
        <v>45258487</v>
      </c>
      <c r="H17" t="s">
        <v>42</v>
      </c>
      <c r="I17" s="11">
        <v>44954</v>
      </c>
      <c r="J17" s="11">
        <v>44941</v>
      </c>
      <c r="K17" s="11">
        <v>46036</v>
      </c>
      <c r="M17" t="s">
        <v>43</v>
      </c>
      <c r="N17">
        <v>1456878.37</v>
      </c>
      <c r="O17">
        <v>2</v>
      </c>
      <c r="P17">
        <v>16</v>
      </c>
      <c r="Q17" s="11">
        <v>45416</v>
      </c>
      <c r="R17" s="12">
        <v>37219.56</v>
      </c>
      <c r="S17" s="12">
        <v>861366.96</v>
      </c>
      <c r="T17" s="12">
        <v>824147.39999999991</v>
      </c>
      <c r="U17" t="s">
        <v>454</v>
      </c>
      <c r="W17" s="11">
        <v>45443</v>
      </c>
      <c r="X17" s="11">
        <v>45416</v>
      </c>
    </row>
    <row r="18" spans="1:24" x14ac:dyDescent="0.45">
      <c r="A18" t="s">
        <v>35</v>
      </c>
      <c r="B18" t="s">
        <v>36</v>
      </c>
      <c r="C18">
        <v>6505</v>
      </c>
      <c r="D18">
        <v>1000</v>
      </c>
      <c r="E18" t="s">
        <v>39</v>
      </c>
      <c r="F18" t="s">
        <v>40</v>
      </c>
      <c r="G18">
        <v>45258487</v>
      </c>
      <c r="H18" t="s">
        <v>42</v>
      </c>
      <c r="I18" s="11">
        <v>44954</v>
      </c>
      <c r="J18" s="11">
        <v>44941</v>
      </c>
      <c r="K18" s="11">
        <v>46036</v>
      </c>
      <c r="M18" t="s">
        <v>43</v>
      </c>
      <c r="N18">
        <v>1456878.37</v>
      </c>
      <c r="O18">
        <v>2</v>
      </c>
      <c r="P18">
        <v>17</v>
      </c>
      <c r="Q18" s="11">
        <v>45444</v>
      </c>
      <c r="R18" s="12">
        <v>37219.56</v>
      </c>
      <c r="S18" s="12">
        <v>824147.39999999991</v>
      </c>
      <c r="T18" s="12">
        <v>786927.83999999985</v>
      </c>
      <c r="U18" t="s">
        <v>454</v>
      </c>
      <c r="W18" s="11">
        <v>45473</v>
      </c>
      <c r="X18" s="11">
        <v>45444</v>
      </c>
    </row>
    <row r="19" spans="1:24" x14ac:dyDescent="0.45">
      <c r="A19" t="s">
        <v>35</v>
      </c>
      <c r="B19" t="s">
        <v>36</v>
      </c>
      <c r="C19">
        <v>6505</v>
      </c>
      <c r="D19">
        <v>1000</v>
      </c>
      <c r="E19" t="s">
        <v>39</v>
      </c>
      <c r="F19" t="s">
        <v>40</v>
      </c>
      <c r="G19">
        <v>45258487</v>
      </c>
      <c r="H19" t="s">
        <v>42</v>
      </c>
      <c r="I19" s="11">
        <v>44954</v>
      </c>
      <c r="J19" s="11">
        <v>44941</v>
      </c>
      <c r="K19" s="11">
        <v>46036</v>
      </c>
      <c r="M19" t="s">
        <v>43</v>
      </c>
      <c r="N19">
        <v>1456878.37</v>
      </c>
      <c r="O19">
        <v>2</v>
      </c>
      <c r="P19">
        <v>18</v>
      </c>
      <c r="Q19" s="11">
        <v>45479</v>
      </c>
      <c r="R19" s="12">
        <v>46524.45</v>
      </c>
      <c r="S19" s="12">
        <v>786927.83999999985</v>
      </c>
      <c r="T19" s="12">
        <v>740403.3899999999</v>
      </c>
      <c r="U19" t="s">
        <v>454</v>
      </c>
      <c r="W19" s="11">
        <v>45504</v>
      </c>
      <c r="X19" s="11">
        <v>45479</v>
      </c>
    </row>
    <row r="20" spans="1:24" x14ac:dyDescent="0.45">
      <c r="A20" t="s">
        <v>35</v>
      </c>
      <c r="B20" t="s">
        <v>36</v>
      </c>
      <c r="C20">
        <v>6505</v>
      </c>
      <c r="D20">
        <v>1000</v>
      </c>
      <c r="E20" t="s">
        <v>39</v>
      </c>
      <c r="F20" t="s">
        <v>40</v>
      </c>
      <c r="G20">
        <v>45258487</v>
      </c>
      <c r="H20" t="s">
        <v>42</v>
      </c>
      <c r="I20" s="11">
        <v>44954</v>
      </c>
      <c r="J20" s="11">
        <v>44941</v>
      </c>
      <c r="K20" s="11">
        <v>46036</v>
      </c>
      <c r="M20" t="s">
        <v>43</v>
      </c>
      <c r="N20">
        <v>1456878.37</v>
      </c>
      <c r="O20">
        <v>2</v>
      </c>
      <c r="P20">
        <v>19</v>
      </c>
      <c r="Q20" s="11">
        <v>45507</v>
      </c>
      <c r="R20" s="12">
        <v>37219.56</v>
      </c>
      <c r="S20" s="12">
        <v>740403.3899999999</v>
      </c>
      <c r="T20" s="12">
        <v>703183.82999999984</v>
      </c>
      <c r="U20" t="s">
        <v>454</v>
      </c>
      <c r="W20" s="11">
        <v>45535</v>
      </c>
      <c r="X20" s="11">
        <v>45507</v>
      </c>
    </row>
    <row r="21" spans="1:24" x14ac:dyDescent="0.45">
      <c r="A21" t="s">
        <v>35</v>
      </c>
      <c r="B21" t="s">
        <v>36</v>
      </c>
      <c r="C21">
        <v>6505</v>
      </c>
      <c r="D21">
        <v>1000</v>
      </c>
      <c r="E21" t="s">
        <v>39</v>
      </c>
      <c r="F21" t="s">
        <v>40</v>
      </c>
      <c r="G21">
        <v>45258487</v>
      </c>
      <c r="H21" t="s">
        <v>42</v>
      </c>
      <c r="I21" s="11">
        <v>44954</v>
      </c>
      <c r="J21" s="11">
        <v>44941</v>
      </c>
      <c r="K21" s="11">
        <v>46036</v>
      </c>
      <c r="M21" t="s">
        <v>43</v>
      </c>
      <c r="N21">
        <v>1456878.37</v>
      </c>
      <c r="O21">
        <v>2</v>
      </c>
      <c r="P21">
        <v>20</v>
      </c>
      <c r="Q21" s="11">
        <v>45535</v>
      </c>
      <c r="R21" s="12">
        <v>37219.56</v>
      </c>
      <c r="S21" s="12">
        <v>703183.82999999984</v>
      </c>
      <c r="T21" s="12">
        <v>665964.26999999979</v>
      </c>
      <c r="U21" t="s">
        <v>454</v>
      </c>
      <c r="W21" s="11">
        <v>45535</v>
      </c>
      <c r="X21" s="11">
        <v>45535</v>
      </c>
    </row>
    <row r="22" spans="1:24" x14ac:dyDescent="0.45">
      <c r="A22" t="s">
        <v>35</v>
      </c>
      <c r="B22" t="s">
        <v>36</v>
      </c>
      <c r="C22">
        <v>6505</v>
      </c>
      <c r="D22">
        <v>1000</v>
      </c>
      <c r="E22" t="s">
        <v>39</v>
      </c>
      <c r="F22" t="s">
        <v>40</v>
      </c>
      <c r="G22">
        <v>45258487</v>
      </c>
      <c r="H22" t="s">
        <v>42</v>
      </c>
      <c r="I22" s="11">
        <v>44954</v>
      </c>
      <c r="J22" s="11">
        <v>44941</v>
      </c>
      <c r="K22" s="11">
        <v>46036</v>
      </c>
      <c r="M22" t="s">
        <v>43</v>
      </c>
      <c r="N22">
        <v>1456878.37</v>
      </c>
      <c r="O22">
        <v>2</v>
      </c>
      <c r="P22">
        <v>21</v>
      </c>
      <c r="Q22" s="11">
        <v>45570</v>
      </c>
      <c r="R22" s="12">
        <v>46524.45</v>
      </c>
      <c r="S22" s="12">
        <v>665964.26999999979</v>
      </c>
      <c r="T22" s="12">
        <v>619439.81999999983</v>
      </c>
      <c r="U22" t="s">
        <v>454</v>
      </c>
      <c r="W22" s="11">
        <v>45596</v>
      </c>
      <c r="X22" s="11">
        <v>45570</v>
      </c>
    </row>
    <row r="23" spans="1:24" x14ac:dyDescent="0.45">
      <c r="A23" t="s">
        <v>35</v>
      </c>
      <c r="B23" t="s">
        <v>36</v>
      </c>
      <c r="C23">
        <v>6505</v>
      </c>
      <c r="D23">
        <v>1000</v>
      </c>
      <c r="E23" t="s">
        <v>39</v>
      </c>
      <c r="F23" t="s">
        <v>40</v>
      </c>
      <c r="G23">
        <v>45258487</v>
      </c>
      <c r="H23" t="s">
        <v>42</v>
      </c>
      <c r="I23" s="11">
        <v>44954</v>
      </c>
      <c r="J23" s="11">
        <v>44941</v>
      </c>
      <c r="K23" s="11">
        <v>46036</v>
      </c>
      <c r="M23" t="s">
        <v>43</v>
      </c>
      <c r="N23">
        <v>1456878.37</v>
      </c>
      <c r="O23">
        <v>2</v>
      </c>
      <c r="P23">
        <v>22</v>
      </c>
      <c r="Q23" s="11">
        <v>45598</v>
      </c>
      <c r="R23" s="12">
        <v>37219.56</v>
      </c>
      <c r="S23" s="12">
        <v>619439.81999999983</v>
      </c>
      <c r="T23" s="12">
        <v>582220.25999999978</v>
      </c>
      <c r="U23" t="s">
        <v>454</v>
      </c>
      <c r="W23" s="11">
        <v>45626</v>
      </c>
      <c r="X23" s="11">
        <v>45598</v>
      </c>
    </row>
    <row r="24" spans="1:24" x14ac:dyDescent="0.45">
      <c r="A24" t="s">
        <v>35</v>
      </c>
      <c r="B24" t="s">
        <v>36</v>
      </c>
      <c r="C24">
        <v>6505</v>
      </c>
      <c r="D24">
        <v>1000</v>
      </c>
      <c r="E24" t="s">
        <v>39</v>
      </c>
      <c r="F24" t="s">
        <v>40</v>
      </c>
      <c r="G24">
        <v>45258487</v>
      </c>
      <c r="H24" t="s">
        <v>42</v>
      </c>
      <c r="I24" s="11">
        <v>44954</v>
      </c>
      <c r="J24" s="11">
        <v>44941</v>
      </c>
      <c r="K24" s="11">
        <v>46036</v>
      </c>
      <c r="M24" t="s">
        <v>43</v>
      </c>
      <c r="N24">
        <v>1456878.37</v>
      </c>
      <c r="O24">
        <v>2</v>
      </c>
      <c r="P24">
        <v>23</v>
      </c>
      <c r="Q24" s="11">
        <v>45626</v>
      </c>
      <c r="R24" s="12">
        <v>37219.56</v>
      </c>
      <c r="S24" s="12">
        <v>582220.25999999978</v>
      </c>
      <c r="T24" s="12">
        <v>545000.69999999972</v>
      </c>
      <c r="U24" t="s">
        <v>454</v>
      </c>
      <c r="W24" s="11">
        <v>45626</v>
      </c>
      <c r="X24" s="11">
        <v>45626</v>
      </c>
    </row>
    <row r="25" spans="1:24" x14ac:dyDescent="0.45">
      <c r="A25" t="s">
        <v>35</v>
      </c>
      <c r="B25" t="s">
        <v>36</v>
      </c>
      <c r="C25">
        <v>6505</v>
      </c>
      <c r="D25">
        <v>1000</v>
      </c>
      <c r="E25" t="s">
        <v>39</v>
      </c>
      <c r="F25" t="s">
        <v>40</v>
      </c>
      <c r="G25">
        <v>45258487</v>
      </c>
      <c r="H25" t="s">
        <v>42</v>
      </c>
      <c r="I25" s="11">
        <v>44954</v>
      </c>
      <c r="J25" s="11">
        <v>44941</v>
      </c>
      <c r="K25" s="11">
        <v>46036</v>
      </c>
      <c r="M25" t="s">
        <v>43</v>
      </c>
      <c r="N25">
        <v>1456878.37</v>
      </c>
      <c r="O25">
        <v>2</v>
      </c>
      <c r="P25">
        <v>24</v>
      </c>
      <c r="Q25" s="11">
        <v>45661</v>
      </c>
      <c r="R25" s="12">
        <v>46524.45</v>
      </c>
      <c r="S25" s="12">
        <v>545000.69999999972</v>
      </c>
      <c r="T25" s="12">
        <v>498476.24999999971</v>
      </c>
      <c r="U25" t="s">
        <v>454</v>
      </c>
      <c r="W25" s="11">
        <v>45688</v>
      </c>
      <c r="X25" s="11">
        <v>45661</v>
      </c>
    </row>
    <row r="26" spans="1:24" x14ac:dyDescent="0.45">
      <c r="A26" t="s">
        <v>35</v>
      </c>
      <c r="B26" t="s">
        <v>36</v>
      </c>
      <c r="C26">
        <v>6505</v>
      </c>
      <c r="D26">
        <v>1000</v>
      </c>
      <c r="E26" t="s">
        <v>39</v>
      </c>
      <c r="F26" t="s">
        <v>40</v>
      </c>
      <c r="G26">
        <v>45258487</v>
      </c>
      <c r="H26" t="s">
        <v>42</v>
      </c>
      <c r="I26" s="11">
        <v>44954</v>
      </c>
      <c r="J26" s="11">
        <v>44941</v>
      </c>
      <c r="K26" s="11">
        <v>46036</v>
      </c>
      <c r="M26" t="s">
        <v>43</v>
      </c>
      <c r="N26">
        <v>1456878.37</v>
      </c>
      <c r="O26">
        <v>2</v>
      </c>
      <c r="P26">
        <v>25</v>
      </c>
      <c r="Q26" s="11">
        <v>45689</v>
      </c>
      <c r="R26" s="12">
        <v>37219.56</v>
      </c>
      <c r="S26" s="12">
        <v>498476.24999999971</v>
      </c>
      <c r="T26" s="12">
        <v>461256.68999999971</v>
      </c>
      <c r="U26" t="s">
        <v>454</v>
      </c>
      <c r="W26" s="11">
        <v>45716</v>
      </c>
      <c r="X26" s="11">
        <v>45689</v>
      </c>
    </row>
    <row r="27" spans="1:24" x14ac:dyDescent="0.45">
      <c r="A27" t="s">
        <v>35</v>
      </c>
      <c r="B27" t="s">
        <v>36</v>
      </c>
      <c r="C27">
        <v>6505</v>
      </c>
      <c r="D27">
        <v>1000</v>
      </c>
      <c r="E27" t="s">
        <v>39</v>
      </c>
      <c r="F27" t="s">
        <v>40</v>
      </c>
      <c r="G27">
        <v>45258487</v>
      </c>
      <c r="H27" t="s">
        <v>42</v>
      </c>
      <c r="I27" s="11">
        <v>44954</v>
      </c>
      <c r="J27" s="11">
        <v>44941</v>
      </c>
      <c r="K27" s="11">
        <v>46036</v>
      </c>
      <c r="M27" t="s">
        <v>43</v>
      </c>
      <c r="N27">
        <v>1456878.37</v>
      </c>
      <c r="O27">
        <v>2</v>
      </c>
      <c r="P27">
        <v>26</v>
      </c>
      <c r="Q27" s="11">
        <v>45717</v>
      </c>
      <c r="R27" s="12">
        <v>37219.56</v>
      </c>
      <c r="S27" s="12">
        <v>461256.68999999971</v>
      </c>
      <c r="T27" s="12">
        <v>424037.12999999971</v>
      </c>
      <c r="U27" t="s">
        <v>454</v>
      </c>
      <c r="W27" s="11">
        <v>45747</v>
      </c>
      <c r="X27" s="11">
        <v>45717</v>
      </c>
    </row>
    <row r="28" spans="1:24" x14ac:dyDescent="0.45">
      <c r="A28" t="s">
        <v>35</v>
      </c>
      <c r="B28" t="s">
        <v>36</v>
      </c>
      <c r="C28">
        <v>6505</v>
      </c>
      <c r="D28">
        <v>1000</v>
      </c>
      <c r="E28" t="s">
        <v>39</v>
      </c>
      <c r="F28" t="s">
        <v>40</v>
      </c>
      <c r="G28">
        <v>45258487</v>
      </c>
      <c r="H28" t="s">
        <v>42</v>
      </c>
      <c r="I28" s="11">
        <v>44954</v>
      </c>
      <c r="J28" s="11">
        <v>44941</v>
      </c>
      <c r="K28" s="11">
        <v>46036</v>
      </c>
      <c r="M28" t="s">
        <v>43</v>
      </c>
      <c r="N28">
        <v>1456878.37</v>
      </c>
      <c r="O28">
        <v>2</v>
      </c>
      <c r="P28">
        <v>27</v>
      </c>
      <c r="Q28" s="11">
        <v>45752</v>
      </c>
      <c r="R28" s="12">
        <v>46524.45</v>
      </c>
      <c r="S28" s="12">
        <v>424037.12999999971</v>
      </c>
      <c r="T28" s="12">
        <v>377512.6799999997</v>
      </c>
      <c r="U28" t="s">
        <v>454</v>
      </c>
      <c r="W28" s="11">
        <v>45777</v>
      </c>
      <c r="X28" s="11">
        <v>45752</v>
      </c>
    </row>
    <row r="29" spans="1:24" x14ac:dyDescent="0.45">
      <c r="A29" t="s">
        <v>35</v>
      </c>
      <c r="B29" t="s">
        <v>36</v>
      </c>
      <c r="C29">
        <v>6505</v>
      </c>
      <c r="D29">
        <v>1000</v>
      </c>
      <c r="E29" t="s">
        <v>39</v>
      </c>
      <c r="F29" t="s">
        <v>40</v>
      </c>
      <c r="G29">
        <v>45258487</v>
      </c>
      <c r="H29" t="s">
        <v>42</v>
      </c>
      <c r="I29" s="11">
        <v>44954</v>
      </c>
      <c r="J29" s="11">
        <v>44941</v>
      </c>
      <c r="K29" s="11">
        <v>46036</v>
      </c>
      <c r="M29" t="s">
        <v>43</v>
      </c>
      <c r="N29">
        <v>1456878.37</v>
      </c>
      <c r="O29">
        <v>2</v>
      </c>
      <c r="P29">
        <v>28</v>
      </c>
      <c r="Q29" s="11">
        <v>45780</v>
      </c>
      <c r="R29" s="12">
        <v>37219.56</v>
      </c>
      <c r="S29" s="12">
        <v>377512.6799999997</v>
      </c>
      <c r="T29" s="12">
        <v>340293.1199999997</v>
      </c>
      <c r="U29" t="s">
        <v>454</v>
      </c>
      <c r="W29" s="11">
        <v>45808</v>
      </c>
      <c r="X29" s="11">
        <v>45780</v>
      </c>
    </row>
    <row r="30" spans="1:24" x14ac:dyDescent="0.45">
      <c r="A30" t="s">
        <v>35</v>
      </c>
      <c r="B30" t="s">
        <v>36</v>
      </c>
      <c r="C30">
        <v>6505</v>
      </c>
      <c r="D30">
        <v>1000</v>
      </c>
      <c r="E30" t="s">
        <v>39</v>
      </c>
      <c r="F30" t="s">
        <v>40</v>
      </c>
      <c r="G30">
        <v>45258487</v>
      </c>
      <c r="H30" t="s">
        <v>42</v>
      </c>
      <c r="I30" s="11">
        <v>44954</v>
      </c>
      <c r="J30" s="11">
        <v>44941</v>
      </c>
      <c r="K30" s="11">
        <v>46036</v>
      </c>
      <c r="M30" t="s">
        <v>43</v>
      </c>
      <c r="N30">
        <v>1456878.37</v>
      </c>
      <c r="O30">
        <v>2</v>
      </c>
      <c r="P30">
        <v>29</v>
      </c>
      <c r="Q30" s="11">
        <v>45808</v>
      </c>
      <c r="R30" s="12">
        <v>37219.56</v>
      </c>
      <c r="S30" s="12">
        <v>340293.1199999997</v>
      </c>
      <c r="T30" s="12">
        <v>303073.55999999971</v>
      </c>
      <c r="U30" t="s">
        <v>454</v>
      </c>
      <c r="W30" s="11">
        <v>45808</v>
      </c>
      <c r="X30" s="11">
        <v>45808</v>
      </c>
    </row>
    <row r="31" spans="1:24" x14ac:dyDescent="0.45">
      <c r="A31" t="s">
        <v>35</v>
      </c>
      <c r="B31" t="s">
        <v>36</v>
      </c>
      <c r="C31">
        <v>6505</v>
      </c>
      <c r="D31">
        <v>1000</v>
      </c>
      <c r="E31" t="s">
        <v>39</v>
      </c>
      <c r="F31" t="s">
        <v>40</v>
      </c>
      <c r="G31">
        <v>45258487</v>
      </c>
      <c r="H31" t="s">
        <v>42</v>
      </c>
      <c r="I31" s="11">
        <v>44954</v>
      </c>
      <c r="J31" s="11">
        <v>44941</v>
      </c>
      <c r="K31" s="11">
        <v>46036</v>
      </c>
      <c r="M31" t="s">
        <v>43</v>
      </c>
      <c r="N31">
        <v>1456878.37</v>
      </c>
      <c r="O31">
        <v>2</v>
      </c>
      <c r="P31">
        <v>30</v>
      </c>
      <c r="Q31" s="11">
        <v>45843</v>
      </c>
      <c r="R31" s="12">
        <v>46524.45</v>
      </c>
      <c r="S31" s="12">
        <v>303073.55999999971</v>
      </c>
      <c r="T31" s="12">
        <v>256549.10999999969</v>
      </c>
      <c r="U31" t="s">
        <v>454</v>
      </c>
      <c r="W31" s="11">
        <v>45869</v>
      </c>
      <c r="X31" s="11">
        <v>45843</v>
      </c>
    </row>
    <row r="32" spans="1:24" x14ac:dyDescent="0.45">
      <c r="A32" t="s">
        <v>35</v>
      </c>
      <c r="B32" t="s">
        <v>36</v>
      </c>
      <c r="C32">
        <v>6505</v>
      </c>
      <c r="D32">
        <v>1000</v>
      </c>
      <c r="E32" t="s">
        <v>39</v>
      </c>
      <c r="F32" t="s">
        <v>40</v>
      </c>
      <c r="G32">
        <v>45258487</v>
      </c>
      <c r="H32" t="s">
        <v>42</v>
      </c>
      <c r="I32" s="11">
        <v>44954</v>
      </c>
      <c r="J32" s="11">
        <v>44941</v>
      </c>
      <c r="K32" s="11">
        <v>46036</v>
      </c>
      <c r="M32" t="s">
        <v>43</v>
      </c>
      <c r="N32">
        <v>1456878.37</v>
      </c>
      <c r="O32">
        <v>2</v>
      </c>
      <c r="P32">
        <v>31</v>
      </c>
      <c r="Q32" s="11">
        <v>45871</v>
      </c>
      <c r="R32" s="12">
        <v>37219.56</v>
      </c>
      <c r="S32" s="12">
        <v>256549.10999999969</v>
      </c>
      <c r="T32" s="12">
        <v>219329.5499999997</v>
      </c>
      <c r="U32" t="s">
        <v>454</v>
      </c>
      <c r="W32" s="11">
        <v>45900</v>
      </c>
      <c r="X32" s="11">
        <v>45871</v>
      </c>
    </row>
    <row r="33" spans="1:24" x14ac:dyDescent="0.45">
      <c r="A33" t="s">
        <v>35</v>
      </c>
      <c r="B33" t="s">
        <v>36</v>
      </c>
      <c r="C33">
        <v>6505</v>
      </c>
      <c r="D33">
        <v>1000</v>
      </c>
      <c r="E33" t="s">
        <v>39</v>
      </c>
      <c r="F33" t="s">
        <v>40</v>
      </c>
      <c r="G33">
        <v>45258487</v>
      </c>
      <c r="H33" t="s">
        <v>42</v>
      </c>
      <c r="I33" s="11">
        <v>44954</v>
      </c>
      <c r="J33" s="11">
        <v>44941</v>
      </c>
      <c r="K33" s="11">
        <v>46036</v>
      </c>
      <c r="M33" t="s">
        <v>43</v>
      </c>
      <c r="N33">
        <v>1456878.37</v>
      </c>
      <c r="O33">
        <v>2</v>
      </c>
      <c r="P33">
        <v>32</v>
      </c>
      <c r="Q33" s="11">
        <v>45899</v>
      </c>
      <c r="R33" s="12">
        <v>37219.56</v>
      </c>
      <c r="S33" s="12">
        <v>219329.5499999997</v>
      </c>
      <c r="T33" s="12">
        <v>182109.9899999997</v>
      </c>
      <c r="U33" t="s">
        <v>454</v>
      </c>
      <c r="W33" s="11">
        <v>45900</v>
      </c>
      <c r="X33" s="11">
        <v>45899</v>
      </c>
    </row>
    <row r="34" spans="1:24" x14ac:dyDescent="0.45">
      <c r="A34" t="s">
        <v>35</v>
      </c>
      <c r="B34" t="s">
        <v>36</v>
      </c>
      <c r="C34">
        <v>6505</v>
      </c>
      <c r="D34">
        <v>1000</v>
      </c>
      <c r="E34" t="s">
        <v>39</v>
      </c>
      <c r="F34" t="s">
        <v>40</v>
      </c>
      <c r="G34">
        <v>45258487</v>
      </c>
      <c r="H34" t="s">
        <v>42</v>
      </c>
      <c r="I34" s="11">
        <v>44954</v>
      </c>
      <c r="J34" s="11">
        <v>44941</v>
      </c>
      <c r="K34" s="11">
        <v>46036</v>
      </c>
      <c r="M34" t="s">
        <v>43</v>
      </c>
      <c r="N34">
        <v>1456878.37</v>
      </c>
      <c r="O34">
        <v>2</v>
      </c>
      <c r="P34">
        <v>33</v>
      </c>
      <c r="Q34" s="11">
        <v>45934</v>
      </c>
      <c r="R34" s="12">
        <v>46524.45</v>
      </c>
      <c r="S34" s="12">
        <v>182109.9899999997</v>
      </c>
      <c r="T34" s="12">
        <v>135585.53999999969</v>
      </c>
      <c r="U34" t="s">
        <v>454</v>
      </c>
      <c r="W34" s="11">
        <v>45961</v>
      </c>
      <c r="X34" s="11">
        <v>45934</v>
      </c>
    </row>
    <row r="35" spans="1:24" x14ac:dyDescent="0.45">
      <c r="A35" t="s">
        <v>35</v>
      </c>
      <c r="B35" t="s">
        <v>36</v>
      </c>
      <c r="C35">
        <v>6505</v>
      </c>
      <c r="D35">
        <v>1000</v>
      </c>
      <c r="E35" t="s">
        <v>39</v>
      </c>
      <c r="F35" t="s">
        <v>40</v>
      </c>
      <c r="G35">
        <v>45258487</v>
      </c>
      <c r="H35" t="s">
        <v>42</v>
      </c>
      <c r="I35" s="11">
        <v>44954</v>
      </c>
      <c r="J35" s="11">
        <v>44941</v>
      </c>
      <c r="K35" s="11">
        <v>46036</v>
      </c>
      <c r="M35" t="s">
        <v>43</v>
      </c>
      <c r="N35">
        <v>1456878.37</v>
      </c>
      <c r="O35">
        <v>2</v>
      </c>
      <c r="P35">
        <v>34</v>
      </c>
      <c r="Q35" s="11">
        <v>45962</v>
      </c>
      <c r="R35" s="12">
        <v>37219.56</v>
      </c>
      <c r="S35" s="12">
        <v>135585.53999999969</v>
      </c>
      <c r="T35" s="12">
        <v>98365.97999999969</v>
      </c>
      <c r="U35" t="s">
        <v>454</v>
      </c>
      <c r="W35" s="11">
        <v>45991</v>
      </c>
      <c r="X35" s="11">
        <v>45962</v>
      </c>
    </row>
    <row r="36" spans="1:24" x14ac:dyDescent="0.45">
      <c r="A36" t="s">
        <v>35</v>
      </c>
      <c r="B36" t="s">
        <v>36</v>
      </c>
      <c r="C36">
        <v>6505</v>
      </c>
      <c r="D36">
        <v>1000</v>
      </c>
      <c r="E36" t="s">
        <v>39</v>
      </c>
      <c r="F36" t="s">
        <v>40</v>
      </c>
      <c r="G36">
        <v>45258487</v>
      </c>
      <c r="H36" t="s">
        <v>42</v>
      </c>
      <c r="I36" s="11">
        <v>44954</v>
      </c>
      <c r="J36" s="11">
        <v>44941</v>
      </c>
      <c r="K36" s="11">
        <v>46036</v>
      </c>
      <c r="M36" t="s">
        <v>43</v>
      </c>
      <c r="N36">
        <v>1456878.37</v>
      </c>
      <c r="O36">
        <v>2</v>
      </c>
      <c r="P36">
        <v>35</v>
      </c>
      <c r="Q36" s="11">
        <v>45990</v>
      </c>
      <c r="R36" s="12">
        <v>37219.56</v>
      </c>
      <c r="S36" s="12">
        <v>98365.97999999969</v>
      </c>
      <c r="T36" s="12">
        <v>61146.419999999693</v>
      </c>
      <c r="U36" t="s">
        <v>454</v>
      </c>
      <c r="W36" s="11">
        <v>45991</v>
      </c>
      <c r="X36" s="11">
        <v>45990</v>
      </c>
    </row>
    <row r="37" spans="1:24" x14ac:dyDescent="0.45">
      <c r="A37" t="s">
        <v>35</v>
      </c>
      <c r="B37" t="s">
        <v>36</v>
      </c>
      <c r="C37">
        <v>6505</v>
      </c>
      <c r="D37">
        <v>1000</v>
      </c>
      <c r="E37" t="s">
        <v>39</v>
      </c>
      <c r="F37" t="s">
        <v>40</v>
      </c>
      <c r="G37">
        <v>45258487</v>
      </c>
      <c r="H37" t="s">
        <v>42</v>
      </c>
      <c r="I37" s="11">
        <v>44954</v>
      </c>
      <c r="J37" s="11">
        <v>44941</v>
      </c>
      <c r="K37" s="11">
        <v>46036</v>
      </c>
      <c r="M37" t="s">
        <v>43</v>
      </c>
      <c r="N37">
        <v>1456878.37</v>
      </c>
      <c r="O37">
        <v>2</v>
      </c>
      <c r="P37">
        <v>36</v>
      </c>
      <c r="Q37" s="11">
        <v>46025</v>
      </c>
      <c r="R37" s="12">
        <v>46524.45</v>
      </c>
      <c r="S37" s="12">
        <v>61146.419999999693</v>
      </c>
      <c r="T37" s="12">
        <v>14621.969999999696</v>
      </c>
      <c r="U37" t="s">
        <v>454</v>
      </c>
      <c r="W37" s="11">
        <v>46053</v>
      </c>
      <c r="X37" s="11">
        <v>46025</v>
      </c>
    </row>
    <row r="38" spans="1:24" x14ac:dyDescent="0.45">
      <c r="A38" t="s">
        <v>35</v>
      </c>
      <c r="B38" t="s">
        <v>36</v>
      </c>
      <c r="C38">
        <v>6505</v>
      </c>
      <c r="D38">
        <v>1000</v>
      </c>
      <c r="E38" t="s">
        <v>39</v>
      </c>
      <c r="F38" t="s">
        <v>40</v>
      </c>
      <c r="G38">
        <v>45258487</v>
      </c>
      <c r="H38" t="s">
        <v>42</v>
      </c>
      <c r="I38" s="11">
        <v>44954</v>
      </c>
      <c r="J38" s="11">
        <v>44941</v>
      </c>
      <c r="K38" s="11">
        <v>46036</v>
      </c>
      <c r="M38" t="s">
        <v>43</v>
      </c>
      <c r="N38">
        <v>1456878.37</v>
      </c>
      <c r="O38">
        <v>2</v>
      </c>
      <c r="P38">
        <v>37</v>
      </c>
      <c r="Q38" s="11">
        <v>46053</v>
      </c>
      <c r="R38" s="12">
        <v>14621.97</v>
      </c>
      <c r="S38" s="12">
        <v>14621.969999999696</v>
      </c>
      <c r="T38" s="12">
        <v>-3.0377123039215803E-10</v>
      </c>
      <c r="U38" t="s">
        <v>454</v>
      </c>
      <c r="W38" s="11">
        <v>46053</v>
      </c>
      <c r="X38" s="11">
        <v>46053</v>
      </c>
    </row>
    <row r="39" spans="1:24" x14ac:dyDescent="0.45">
      <c r="A39" t="s">
        <v>44</v>
      </c>
      <c r="B39" t="s">
        <v>45</v>
      </c>
      <c r="C39">
        <v>6505</v>
      </c>
      <c r="D39">
        <v>1000</v>
      </c>
      <c r="E39" t="s">
        <v>39</v>
      </c>
      <c r="F39" t="s">
        <v>46</v>
      </c>
      <c r="G39" t="s">
        <v>47</v>
      </c>
      <c r="H39" t="s">
        <v>42</v>
      </c>
      <c r="I39" s="11">
        <v>44618</v>
      </c>
      <c r="J39" s="11">
        <v>44593</v>
      </c>
      <c r="K39" s="11">
        <v>45688</v>
      </c>
      <c r="M39" t="s">
        <v>43</v>
      </c>
      <c r="N39">
        <v>98548.14</v>
      </c>
      <c r="O39">
        <v>3</v>
      </c>
      <c r="P39">
        <v>1</v>
      </c>
      <c r="Q39" s="11">
        <v>44618</v>
      </c>
      <c r="R39" s="12">
        <v>2333.7400000000002</v>
      </c>
      <c r="S39" s="12">
        <v>98548.14</v>
      </c>
      <c r="T39" s="12">
        <v>96214.399999999994</v>
      </c>
      <c r="U39" t="s">
        <v>455</v>
      </c>
      <c r="W39" s="11">
        <v>44620</v>
      </c>
      <c r="X39" s="11">
        <v>44618</v>
      </c>
    </row>
    <row r="40" spans="1:24" x14ac:dyDescent="0.45">
      <c r="A40" t="s">
        <v>44</v>
      </c>
      <c r="B40" t="s">
        <v>45</v>
      </c>
      <c r="C40">
        <v>6505</v>
      </c>
      <c r="D40">
        <v>1000</v>
      </c>
      <c r="E40" t="s">
        <v>39</v>
      </c>
      <c r="F40" t="s">
        <v>46</v>
      </c>
      <c r="G40" t="s">
        <v>47</v>
      </c>
      <c r="H40" t="s">
        <v>42</v>
      </c>
      <c r="I40" s="11">
        <v>44618</v>
      </c>
      <c r="J40" s="11">
        <v>44593</v>
      </c>
      <c r="K40" s="11">
        <v>45688</v>
      </c>
      <c r="M40" t="s">
        <v>43</v>
      </c>
      <c r="N40">
        <v>98548.14</v>
      </c>
      <c r="O40">
        <v>3</v>
      </c>
      <c r="P40">
        <v>2</v>
      </c>
      <c r="Q40" s="11">
        <v>44653</v>
      </c>
      <c r="R40" s="12">
        <v>3147.2000000000003</v>
      </c>
      <c r="S40" s="12">
        <v>96214.399999999994</v>
      </c>
      <c r="T40" s="12">
        <v>93067.199999999997</v>
      </c>
      <c r="U40" t="s">
        <v>455</v>
      </c>
      <c r="W40" s="11">
        <v>44681</v>
      </c>
      <c r="X40" s="11">
        <v>44653</v>
      </c>
    </row>
    <row r="41" spans="1:24" x14ac:dyDescent="0.45">
      <c r="A41" t="s">
        <v>44</v>
      </c>
      <c r="B41" t="s">
        <v>45</v>
      </c>
      <c r="C41">
        <v>6505</v>
      </c>
      <c r="D41">
        <v>1000</v>
      </c>
      <c r="E41" t="s">
        <v>39</v>
      </c>
      <c r="F41" t="s">
        <v>46</v>
      </c>
      <c r="G41" t="s">
        <v>47</v>
      </c>
      <c r="H41" t="s">
        <v>42</v>
      </c>
      <c r="I41" s="11">
        <v>44618</v>
      </c>
      <c r="J41" s="11">
        <v>44593</v>
      </c>
      <c r="K41" s="11">
        <v>45688</v>
      </c>
      <c r="M41" t="s">
        <v>43</v>
      </c>
      <c r="N41">
        <v>98548.14</v>
      </c>
      <c r="O41">
        <v>3</v>
      </c>
      <c r="P41">
        <v>3</v>
      </c>
      <c r="Q41" s="11">
        <v>44681</v>
      </c>
      <c r="R41" s="12">
        <v>2517.7600000000002</v>
      </c>
      <c r="S41" s="12">
        <v>93067.199999999997</v>
      </c>
      <c r="T41" s="12">
        <v>90549.440000000002</v>
      </c>
      <c r="U41" t="s">
        <v>455</v>
      </c>
      <c r="W41" s="11">
        <v>44681</v>
      </c>
      <c r="X41" s="11">
        <v>44681</v>
      </c>
    </row>
    <row r="42" spans="1:24" x14ac:dyDescent="0.45">
      <c r="A42" t="s">
        <v>44</v>
      </c>
      <c r="B42" t="s">
        <v>45</v>
      </c>
      <c r="C42">
        <v>6505</v>
      </c>
      <c r="D42">
        <v>1000</v>
      </c>
      <c r="E42" t="s">
        <v>39</v>
      </c>
      <c r="F42" t="s">
        <v>46</v>
      </c>
      <c r="G42" t="s">
        <v>47</v>
      </c>
      <c r="H42" t="s">
        <v>42</v>
      </c>
      <c r="I42" s="11">
        <v>44618</v>
      </c>
      <c r="J42" s="11">
        <v>44593</v>
      </c>
      <c r="K42" s="11">
        <v>45688</v>
      </c>
      <c r="M42" t="s">
        <v>43</v>
      </c>
      <c r="N42">
        <v>98548.14</v>
      </c>
      <c r="O42">
        <v>3</v>
      </c>
      <c r="P42">
        <v>4</v>
      </c>
      <c r="Q42" s="11">
        <v>44709</v>
      </c>
      <c r="R42" s="12">
        <v>2517.7600000000002</v>
      </c>
      <c r="S42" s="12">
        <v>90549.440000000002</v>
      </c>
      <c r="T42" s="12">
        <v>88031.680000000008</v>
      </c>
      <c r="U42" t="s">
        <v>455</v>
      </c>
      <c r="W42" s="11">
        <v>44712</v>
      </c>
      <c r="X42" s="11">
        <v>44709</v>
      </c>
    </row>
    <row r="43" spans="1:24" x14ac:dyDescent="0.45">
      <c r="A43" t="s">
        <v>44</v>
      </c>
      <c r="B43" t="s">
        <v>45</v>
      </c>
      <c r="C43">
        <v>6505</v>
      </c>
      <c r="D43">
        <v>1000</v>
      </c>
      <c r="E43" t="s">
        <v>39</v>
      </c>
      <c r="F43" t="s">
        <v>46</v>
      </c>
      <c r="G43" t="s">
        <v>47</v>
      </c>
      <c r="H43" t="s">
        <v>42</v>
      </c>
      <c r="I43" s="11">
        <v>44618</v>
      </c>
      <c r="J43" s="11">
        <v>44593</v>
      </c>
      <c r="K43" s="11">
        <v>45688</v>
      </c>
      <c r="M43" t="s">
        <v>43</v>
      </c>
      <c r="N43">
        <v>98548.14</v>
      </c>
      <c r="O43">
        <v>3</v>
      </c>
      <c r="P43">
        <v>5</v>
      </c>
      <c r="Q43" s="11">
        <v>44744</v>
      </c>
      <c r="R43" s="12">
        <v>3147.2000000000003</v>
      </c>
      <c r="S43" s="12">
        <v>88031.680000000008</v>
      </c>
      <c r="T43" s="12">
        <v>84884.48000000001</v>
      </c>
      <c r="U43" t="s">
        <v>455</v>
      </c>
      <c r="W43" s="11">
        <v>44773</v>
      </c>
      <c r="X43" s="11">
        <v>44744</v>
      </c>
    </row>
    <row r="44" spans="1:24" x14ac:dyDescent="0.45">
      <c r="A44" t="s">
        <v>44</v>
      </c>
      <c r="B44" t="s">
        <v>45</v>
      </c>
      <c r="C44">
        <v>6505</v>
      </c>
      <c r="D44">
        <v>1000</v>
      </c>
      <c r="E44" t="s">
        <v>39</v>
      </c>
      <c r="F44" t="s">
        <v>46</v>
      </c>
      <c r="G44" t="s">
        <v>47</v>
      </c>
      <c r="H44" t="s">
        <v>42</v>
      </c>
      <c r="I44" s="11">
        <v>44618</v>
      </c>
      <c r="J44" s="11">
        <v>44593</v>
      </c>
      <c r="K44" s="11">
        <v>45688</v>
      </c>
      <c r="M44" t="s">
        <v>43</v>
      </c>
      <c r="N44">
        <v>98548.14</v>
      </c>
      <c r="O44">
        <v>3</v>
      </c>
      <c r="P44">
        <v>6</v>
      </c>
      <c r="Q44" s="11">
        <v>44772</v>
      </c>
      <c r="R44" s="12">
        <v>2517.7600000000002</v>
      </c>
      <c r="S44" s="12">
        <v>84884.48000000001</v>
      </c>
      <c r="T44" s="12">
        <v>82366.720000000016</v>
      </c>
      <c r="U44" t="s">
        <v>455</v>
      </c>
      <c r="W44" s="11">
        <v>44773</v>
      </c>
      <c r="X44" s="11">
        <v>44772</v>
      </c>
    </row>
    <row r="45" spans="1:24" x14ac:dyDescent="0.45">
      <c r="A45" t="s">
        <v>44</v>
      </c>
      <c r="B45" t="s">
        <v>45</v>
      </c>
      <c r="C45">
        <v>6505</v>
      </c>
      <c r="D45">
        <v>1000</v>
      </c>
      <c r="E45" t="s">
        <v>39</v>
      </c>
      <c r="F45" t="s">
        <v>46</v>
      </c>
      <c r="G45" t="s">
        <v>47</v>
      </c>
      <c r="H45" t="s">
        <v>42</v>
      </c>
      <c r="I45" s="11">
        <v>44618</v>
      </c>
      <c r="J45" s="11">
        <v>44593</v>
      </c>
      <c r="K45" s="11">
        <v>45688</v>
      </c>
      <c r="M45" t="s">
        <v>43</v>
      </c>
      <c r="N45">
        <v>98548.14</v>
      </c>
      <c r="O45">
        <v>3</v>
      </c>
      <c r="P45">
        <v>7</v>
      </c>
      <c r="Q45" s="11">
        <v>44800</v>
      </c>
      <c r="R45" s="12">
        <v>2517.7600000000002</v>
      </c>
      <c r="S45" s="12">
        <v>82366.720000000016</v>
      </c>
      <c r="T45" s="12">
        <v>79848.960000000021</v>
      </c>
      <c r="U45" t="s">
        <v>455</v>
      </c>
      <c r="W45" s="11">
        <v>44804</v>
      </c>
      <c r="X45" s="11">
        <v>44800</v>
      </c>
    </row>
    <row r="46" spans="1:24" x14ac:dyDescent="0.45">
      <c r="A46" t="s">
        <v>44</v>
      </c>
      <c r="B46" t="s">
        <v>45</v>
      </c>
      <c r="C46">
        <v>6505</v>
      </c>
      <c r="D46">
        <v>1000</v>
      </c>
      <c r="E46" t="s">
        <v>39</v>
      </c>
      <c r="F46" t="s">
        <v>46</v>
      </c>
      <c r="G46" t="s">
        <v>47</v>
      </c>
      <c r="H46" t="s">
        <v>42</v>
      </c>
      <c r="I46" s="11">
        <v>44618</v>
      </c>
      <c r="J46" s="11">
        <v>44593</v>
      </c>
      <c r="K46" s="11">
        <v>45688</v>
      </c>
      <c r="M46" t="s">
        <v>43</v>
      </c>
      <c r="N46">
        <v>98548.14</v>
      </c>
      <c r="O46">
        <v>3</v>
      </c>
      <c r="P46">
        <v>8</v>
      </c>
      <c r="Q46" s="11">
        <v>44835</v>
      </c>
      <c r="R46" s="12">
        <v>3147.2000000000003</v>
      </c>
      <c r="S46" s="12">
        <v>79848.960000000021</v>
      </c>
      <c r="T46" s="12">
        <v>76701.760000000024</v>
      </c>
      <c r="U46" t="s">
        <v>455</v>
      </c>
      <c r="W46" s="11">
        <v>44865</v>
      </c>
      <c r="X46" s="11">
        <v>44835</v>
      </c>
    </row>
    <row r="47" spans="1:24" x14ac:dyDescent="0.45">
      <c r="A47" t="s">
        <v>44</v>
      </c>
      <c r="B47" t="s">
        <v>45</v>
      </c>
      <c r="C47">
        <v>6505</v>
      </c>
      <c r="D47">
        <v>1000</v>
      </c>
      <c r="E47" t="s">
        <v>39</v>
      </c>
      <c r="F47" t="s">
        <v>46</v>
      </c>
      <c r="G47" t="s">
        <v>47</v>
      </c>
      <c r="H47" t="s">
        <v>42</v>
      </c>
      <c r="I47" s="11">
        <v>44618</v>
      </c>
      <c r="J47" s="11">
        <v>44593</v>
      </c>
      <c r="K47" s="11">
        <v>45688</v>
      </c>
      <c r="M47" t="s">
        <v>43</v>
      </c>
      <c r="N47">
        <v>98548.14</v>
      </c>
      <c r="O47">
        <v>3</v>
      </c>
      <c r="P47">
        <v>9</v>
      </c>
      <c r="Q47" s="11">
        <v>44863</v>
      </c>
      <c r="R47" s="12">
        <v>2517.7600000000002</v>
      </c>
      <c r="S47" s="12">
        <v>76701.760000000024</v>
      </c>
      <c r="T47" s="12">
        <v>74184.000000000029</v>
      </c>
      <c r="U47" t="s">
        <v>455</v>
      </c>
      <c r="W47" s="11">
        <v>44865</v>
      </c>
      <c r="X47" s="11">
        <v>44863</v>
      </c>
    </row>
    <row r="48" spans="1:24" x14ac:dyDescent="0.45">
      <c r="A48" t="s">
        <v>44</v>
      </c>
      <c r="B48" t="s">
        <v>45</v>
      </c>
      <c r="C48">
        <v>6505</v>
      </c>
      <c r="D48">
        <v>1000</v>
      </c>
      <c r="E48" t="s">
        <v>39</v>
      </c>
      <c r="F48" t="s">
        <v>46</v>
      </c>
      <c r="G48" t="s">
        <v>47</v>
      </c>
      <c r="H48" t="s">
        <v>42</v>
      </c>
      <c r="I48" s="11">
        <v>44618</v>
      </c>
      <c r="J48" s="11">
        <v>44593</v>
      </c>
      <c r="K48" s="11">
        <v>45688</v>
      </c>
      <c r="M48" t="s">
        <v>43</v>
      </c>
      <c r="N48">
        <v>98548.14</v>
      </c>
      <c r="O48">
        <v>3</v>
      </c>
      <c r="P48">
        <v>10</v>
      </c>
      <c r="Q48" s="11">
        <v>44891</v>
      </c>
      <c r="R48" s="12">
        <v>2517.7600000000002</v>
      </c>
      <c r="S48" s="12">
        <v>74184.000000000029</v>
      </c>
      <c r="T48" s="12">
        <v>71666.240000000034</v>
      </c>
      <c r="U48" t="s">
        <v>455</v>
      </c>
      <c r="W48" s="11">
        <v>44895</v>
      </c>
      <c r="X48" s="11">
        <v>44891</v>
      </c>
    </row>
    <row r="49" spans="1:24" x14ac:dyDescent="0.45">
      <c r="A49" t="s">
        <v>44</v>
      </c>
      <c r="B49" t="s">
        <v>45</v>
      </c>
      <c r="C49">
        <v>6505</v>
      </c>
      <c r="D49">
        <v>1000</v>
      </c>
      <c r="E49" t="s">
        <v>39</v>
      </c>
      <c r="F49" t="s">
        <v>46</v>
      </c>
      <c r="G49" t="s">
        <v>47</v>
      </c>
      <c r="H49" t="s">
        <v>42</v>
      </c>
      <c r="I49" s="11">
        <v>44618</v>
      </c>
      <c r="J49" s="11">
        <v>44593</v>
      </c>
      <c r="K49" s="11">
        <v>45688</v>
      </c>
      <c r="M49" t="s">
        <v>43</v>
      </c>
      <c r="N49">
        <v>98548.14</v>
      </c>
      <c r="O49">
        <v>3</v>
      </c>
      <c r="P49">
        <v>11</v>
      </c>
      <c r="Q49" s="11">
        <v>44926</v>
      </c>
      <c r="R49" s="12">
        <v>3147.2000000000003</v>
      </c>
      <c r="S49" s="12">
        <v>71666.240000000034</v>
      </c>
      <c r="T49" s="12">
        <v>68519.040000000037</v>
      </c>
      <c r="U49" t="s">
        <v>455</v>
      </c>
      <c r="W49" s="11">
        <v>44926</v>
      </c>
      <c r="X49" s="11">
        <v>44926</v>
      </c>
    </row>
    <row r="50" spans="1:24" x14ac:dyDescent="0.45">
      <c r="A50" t="s">
        <v>44</v>
      </c>
      <c r="B50" t="s">
        <v>45</v>
      </c>
      <c r="C50">
        <v>6505</v>
      </c>
      <c r="D50">
        <v>1000</v>
      </c>
      <c r="E50" t="s">
        <v>39</v>
      </c>
      <c r="F50" t="s">
        <v>46</v>
      </c>
      <c r="G50" t="s">
        <v>47</v>
      </c>
      <c r="H50" t="s">
        <v>42</v>
      </c>
      <c r="I50" s="11">
        <v>44618</v>
      </c>
      <c r="J50" s="11">
        <v>44593</v>
      </c>
      <c r="K50" s="11">
        <v>45688</v>
      </c>
      <c r="M50" t="s">
        <v>43</v>
      </c>
      <c r="N50">
        <v>98548.14</v>
      </c>
      <c r="O50">
        <v>3</v>
      </c>
      <c r="P50">
        <v>12</v>
      </c>
      <c r="Q50" s="11">
        <v>44954</v>
      </c>
      <c r="R50" s="12">
        <v>2517.7600000000002</v>
      </c>
      <c r="S50" s="12">
        <v>68519.040000000037</v>
      </c>
      <c r="T50" s="12">
        <v>66001.280000000042</v>
      </c>
      <c r="U50" t="s">
        <v>455</v>
      </c>
      <c r="W50" s="11">
        <v>44957</v>
      </c>
      <c r="X50" s="11">
        <v>44954</v>
      </c>
    </row>
    <row r="51" spans="1:24" x14ac:dyDescent="0.45">
      <c r="A51" t="s">
        <v>44</v>
      </c>
      <c r="B51" t="s">
        <v>45</v>
      </c>
      <c r="C51">
        <v>6505</v>
      </c>
      <c r="D51">
        <v>1000</v>
      </c>
      <c r="E51" t="s">
        <v>39</v>
      </c>
      <c r="F51" t="s">
        <v>46</v>
      </c>
      <c r="G51" t="s">
        <v>47</v>
      </c>
      <c r="H51" t="s">
        <v>42</v>
      </c>
      <c r="I51" s="11">
        <v>44618</v>
      </c>
      <c r="J51" s="11">
        <v>44593</v>
      </c>
      <c r="K51" s="11">
        <v>45688</v>
      </c>
      <c r="M51" t="s">
        <v>43</v>
      </c>
      <c r="N51">
        <v>98548.14</v>
      </c>
      <c r="O51">
        <v>3</v>
      </c>
      <c r="P51">
        <v>13</v>
      </c>
      <c r="Q51" s="11">
        <v>44982</v>
      </c>
      <c r="R51" s="12">
        <v>2517.7600000000002</v>
      </c>
      <c r="S51" s="12">
        <v>66001.280000000042</v>
      </c>
      <c r="T51" s="12">
        <v>63483.52000000004</v>
      </c>
      <c r="U51" t="s">
        <v>455</v>
      </c>
      <c r="W51" s="11">
        <v>44985</v>
      </c>
      <c r="X51" s="11">
        <v>44982</v>
      </c>
    </row>
    <row r="52" spans="1:24" x14ac:dyDescent="0.45">
      <c r="A52" t="s">
        <v>44</v>
      </c>
      <c r="B52" t="s">
        <v>45</v>
      </c>
      <c r="C52">
        <v>6505</v>
      </c>
      <c r="D52">
        <v>1000</v>
      </c>
      <c r="E52" t="s">
        <v>39</v>
      </c>
      <c r="F52" t="s">
        <v>46</v>
      </c>
      <c r="G52" t="s">
        <v>47</v>
      </c>
      <c r="H52" t="s">
        <v>42</v>
      </c>
      <c r="I52" s="11">
        <v>44618</v>
      </c>
      <c r="J52" s="11">
        <v>44593</v>
      </c>
      <c r="K52" s="11">
        <v>45688</v>
      </c>
      <c r="M52" t="s">
        <v>43</v>
      </c>
      <c r="N52">
        <v>98548.14</v>
      </c>
      <c r="O52">
        <v>3</v>
      </c>
      <c r="P52">
        <v>14</v>
      </c>
      <c r="Q52" s="11">
        <v>45017</v>
      </c>
      <c r="R52" s="12">
        <v>3147.2000000000003</v>
      </c>
      <c r="S52" s="12">
        <v>63483.52000000004</v>
      </c>
      <c r="T52" s="12">
        <v>60336.320000000043</v>
      </c>
      <c r="U52" t="s">
        <v>455</v>
      </c>
      <c r="W52" s="11">
        <v>45046</v>
      </c>
      <c r="X52" s="11">
        <v>45017</v>
      </c>
    </row>
    <row r="53" spans="1:24" x14ac:dyDescent="0.45">
      <c r="A53" t="s">
        <v>44</v>
      </c>
      <c r="B53" t="s">
        <v>45</v>
      </c>
      <c r="C53">
        <v>6505</v>
      </c>
      <c r="D53">
        <v>1000</v>
      </c>
      <c r="E53" t="s">
        <v>39</v>
      </c>
      <c r="F53" t="s">
        <v>46</v>
      </c>
      <c r="G53" t="s">
        <v>47</v>
      </c>
      <c r="H53" t="s">
        <v>42</v>
      </c>
      <c r="I53" s="11">
        <v>44618</v>
      </c>
      <c r="J53" s="11">
        <v>44593</v>
      </c>
      <c r="K53" s="11">
        <v>45688</v>
      </c>
      <c r="M53" t="s">
        <v>43</v>
      </c>
      <c r="N53">
        <v>98548.14</v>
      </c>
      <c r="O53">
        <v>3</v>
      </c>
      <c r="P53">
        <v>15</v>
      </c>
      <c r="Q53" s="11">
        <v>45045</v>
      </c>
      <c r="R53" s="12">
        <v>2517.7600000000002</v>
      </c>
      <c r="S53" s="12">
        <v>60336.320000000043</v>
      </c>
      <c r="T53" s="12">
        <v>57818.560000000041</v>
      </c>
      <c r="U53" t="s">
        <v>455</v>
      </c>
      <c r="W53" s="11">
        <v>45046</v>
      </c>
      <c r="X53" s="11">
        <v>45045</v>
      </c>
    </row>
    <row r="54" spans="1:24" x14ac:dyDescent="0.45">
      <c r="A54" t="s">
        <v>44</v>
      </c>
      <c r="B54" t="s">
        <v>45</v>
      </c>
      <c r="C54">
        <v>6505</v>
      </c>
      <c r="D54">
        <v>1000</v>
      </c>
      <c r="E54" t="s">
        <v>39</v>
      </c>
      <c r="F54" t="s">
        <v>46</v>
      </c>
      <c r="G54" t="s">
        <v>47</v>
      </c>
      <c r="H54" t="s">
        <v>42</v>
      </c>
      <c r="I54" s="11">
        <v>44618</v>
      </c>
      <c r="J54" s="11">
        <v>44593</v>
      </c>
      <c r="K54" s="11">
        <v>45688</v>
      </c>
      <c r="M54" t="s">
        <v>43</v>
      </c>
      <c r="N54">
        <v>98548.14</v>
      </c>
      <c r="O54">
        <v>3</v>
      </c>
      <c r="P54">
        <v>16</v>
      </c>
      <c r="Q54" s="11">
        <v>45073</v>
      </c>
      <c r="R54" s="12">
        <v>2517.7600000000002</v>
      </c>
      <c r="S54" s="12">
        <v>57818.560000000041</v>
      </c>
      <c r="T54" s="12">
        <v>55300.800000000039</v>
      </c>
      <c r="U54" t="s">
        <v>455</v>
      </c>
      <c r="W54" s="11">
        <v>45077</v>
      </c>
      <c r="X54" s="11">
        <v>45073</v>
      </c>
    </row>
    <row r="55" spans="1:24" x14ac:dyDescent="0.45">
      <c r="A55" t="s">
        <v>44</v>
      </c>
      <c r="B55" t="s">
        <v>45</v>
      </c>
      <c r="C55">
        <v>6505</v>
      </c>
      <c r="D55">
        <v>1000</v>
      </c>
      <c r="E55" t="s">
        <v>39</v>
      </c>
      <c r="F55" t="s">
        <v>46</v>
      </c>
      <c r="G55" t="s">
        <v>47</v>
      </c>
      <c r="H55" t="s">
        <v>42</v>
      </c>
      <c r="I55" s="11">
        <v>44618</v>
      </c>
      <c r="J55" s="11">
        <v>44593</v>
      </c>
      <c r="K55" s="11">
        <v>45688</v>
      </c>
      <c r="M55" t="s">
        <v>43</v>
      </c>
      <c r="N55">
        <v>98548.14</v>
      </c>
      <c r="O55">
        <v>3</v>
      </c>
      <c r="P55">
        <v>17</v>
      </c>
      <c r="Q55" s="11">
        <v>45108</v>
      </c>
      <c r="R55" s="12">
        <v>3147.2000000000003</v>
      </c>
      <c r="S55" s="12">
        <v>55300.800000000039</v>
      </c>
      <c r="T55" s="12">
        <v>52153.600000000042</v>
      </c>
      <c r="U55" t="s">
        <v>455</v>
      </c>
      <c r="W55" s="11">
        <v>45138</v>
      </c>
      <c r="X55" s="11">
        <v>45108</v>
      </c>
    </row>
    <row r="56" spans="1:24" x14ac:dyDescent="0.45">
      <c r="A56" t="s">
        <v>44</v>
      </c>
      <c r="B56" t="s">
        <v>45</v>
      </c>
      <c r="C56">
        <v>6505</v>
      </c>
      <c r="D56">
        <v>1000</v>
      </c>
      <c r="E56" t="s">
        <v>39</v>
      </c>
      <c r="F56" t="s">
        <v>46</v>
      </c>
      <c r="G56" t="s">
        <v>47</v>
      </c>
      <c r="H56" t="s">
        <v>42</v>
      </c>
      <c r="I56" s="11">
        <v>44618</v>
      </c>
      <c r="J56" s="11">
        <v>44593</v>
      </c>
      <c r="K56" s="11">
        <v>45688</v>
      </c>
      <c r="M56" t="s">
        <v>43</v>
      </c>
      <c r="N56">
        <v>98548.14</v>
      </c>
      <c r="O56">
        <v>3</v>
      </c>
      <c r="P56">
        <v>18</v>
      </c>
      <c r="Q56" s="11">
        <v>45136</v>
      </c>
      <c r="R56" s="12">
        <v>2517.7600000000002</v>
      </c>
      <c r="S56" s="12">
        <v>52153.600000000042</v>
      </c>
      <c r="T56" s="12">
        <v>49635.84000000004</v>
      </c>
      <c r="U56" t="s">
        <v>455</v>
      </c>
      <c r="W56" s="11">
        <v>45138</v>
      </c>
      <c r="X56" s="11">
        <v>45136</v>
      </c>
    </row>
    <row r="57" spans="1:24" x14ac:dyDescent="0.45">
      <c r="A57" t="s">
        <v>44</v>
      </c>
      <c r="B57" t="s">
        <v>45</v>
      </c>
      <c r="C57">
        <v>6505</v>
      </c>
      <c r="D57">
        <v>1000</v>
      </c>
      <c r="E57" t="s">
        <v>39</v>
      </c>
      <c r="F57" t="s">
        <v>46</v>
      </c>
      <c r="G57" t="s">
        <v>47</v>
      </c>
      <c r="H57" t="s">
        <v>42</v>
      </c>
      <c r="I57" s="11">
        <v>44618</v>
      </c>
      <c r="J57" s="11">
        <v>44593</v>
      </c>
      <c r="K57" s="11">
        <v>45688</v>
      </c>
      <c r="M57" t="s">
        <v>43</v>
      </c>
      <c r="N57">
        <v>98548.14</v>
      </c>
      <c r="O57">
        <v>3</v>
      </c>
      <c r="P57">
        <v>19</v>
      </c>
      <c r="Q57" s="11">
        <v>45164</v>
      </c>
      <c r="R57" s="12">
        <v>2517.7600000000002</v>
      </c>
      <c r="S57" s="12">
        <v>49635.84000000004</v>
      </c>
      <c r="T57" s="12">
        <v>47118.080000000038</v>
      </c>
      <c r="U57" t="s">
        <v>455</v>
      </c>
      <c r="W57" s="11">
        <v>45169</v>
      </c>
      <c r="X57" s="11">
        <v>45164</v>
      </c>
    </row>
    <row r="58" spans="1:24" x14ac:dyDescent="0.45">
      <c r="A58" t="s">
        <v>44</v>
      </c>
      <c r="B58" t="s">
        <v>45</v>
      </c>
      <c r="C58">
        <v>6505</v>
      </c>
      <c r="D58">
        <v>1000</v>
      </c>
      <c r="E58" t="s">
        <v>39</v>
      </c>
      <c r="F58" t="s">
        <v>46</v>
      </c>
      <c r="G58" t="s">
        <v>47</v>
      </c>
      <c r="H58" t="s">
        <v>42</v>
      </c>
      <c r="I58" s="11">
        <v>44618</v>
      </c>
      <c r="J58" s="11">
        <v>44593</v>
      </c>
      <c r="K58" s="11">
        <v>45688</v>
      </c>
      <c r="M58" t="s">
        <v>43</v>
      </c>
      <c r="N58">
        <v>98548.14</v>
      </c>
      <c r="O58">
        <v>3</v>
      </c>
      <c r="P58">
        <v>20</v>
      </c>
      <c r="Q58" s="11">
        <v>45199</v>
      </c>
      <c r="R58" s="12">
        <v>3147.2000000000003</v>
      </c>
      <c r="S58" s="12">
        <v>47118.080000000038</v>
      </c>
      <c r="T58" s="12">
        <v>43970.880000000041</v>
      </c>
      <c r="U58" t="s">
        <v>455</v>
      </c>
      <c r="W58" s="11">
        <v>45199</v>
      </c>
      <c r="X58" s="11">
        <v>45199</v>
      </c>
    </row>
    <row r="59" spans="1:24" x14ac:dyDescent="0.45">
      <c r="A59" t="s">
        <v>44</v>
      </c>
      <c r="B59" t="s">
        <v>45</v>
      </c>
      <c r="C59">
        <v>6505</v>
      </c>
      <c r="D59">
        <v>1000</v>
      </c>
      <c r="E59" t="s">
        <v>39</v>
      </c>
      <c r="F59" t="s">
        <v>46</v>
      </c>
      <c r="G59" t="s">
        <v>47</v>
      </c>
      <c r="H59" t="s">
        <v>42</v>
      </c>
      <c r="I59" s="11">
        <v>44618</v>
      </c>
      <c r="J59" s="11">
        <v>44593</v>
      </c>
      <c r="K59" s="11">
        <v>45688</v>
      </c>
      <c r="M59" t="s">
        <v>43</v>
      </c>
      <c r="N59">
        <v>98548.14</v>
      </c>
      <c r="O59">
        <v>3</v>
      </c>
      <c r="P59">
        <v>21</v>
      </c>
      <c r="Q59" s="11">
        <v>45227</v>
      </c>
      <c r="R59" s="12">
        <v>2517.7600000000002</v>
      </c>
      <c r="S59" s="12">
        <v>43970.880000000041</v>
      </c>
      <c r="T59" s="12">
        <v>41453.120000000039</v>
      </c>
      <c r="U59" t="s">
        <v>455</v>
      </c>
      <c r="W59" s="11">
        <v>45230</v>
      </c>
      <c r="X59" s="11">
        <v>45227</v>
      </c>
    </row>
    <row r="60" spans="1:24" x14ac:dyDescent="0.45">
      <c r="A60" t="s">
        <v>44</v>
      </c>
      <c r="B60" t="s">
        <v>45</v>
      </c>
      <c r="C60">
        <v>6505</v>
      </c>
      <c r="D60">
        <v>1000</v>
      </c>
      <c r="E60" t="s">
        <v>39</v>
      </c>
      <c r="F60" t="s">
        <v>46</v>
      </c>
      <c r="G60" t="s">
        <v>47</v>
      </c>
      <c r="H60" t="s">
        <v>42</v>
      </c>
      <c r="I60" s="11">
        <v>44618</v>
      </c>
      <c r="J60" s="11">
        <v>44593</v>
      </c>
      <c r="K60" s="11">
        <v>45688</v>
      </c>
      <c r="M60" t="s">
        <v>43</v>
      </c>
      <c r="N60">
        <v>98548.14</v>
      </c>
      <c r="O60">
        <v>3</v>
      </c>
      <c r="P60">
        <v>22</v>
      </c>
      <c r="Q60" s="11">
        <v>45255</v>
      </c>
      <c r="R60" s="12">
        <v>2517.7600000000002</v>
      </c>
      <c r="S60" s="12">
        <v>41453.120000000039</v>
      </c>
      <c r="T60" s="12">
        <v>38935.360000000037</v>
      </c>
      <c r="U60" t="s">
        <v>455</v>
      </c>
      <c r="W60" s="11">
        <v>45260</v>
      </c>
      <c r="X60" s="11">
        <v>45255</v>
      </c>
    </row>
    <row r="61" spans="1:24" x14ac:dyDescent="0.45">
      <c r="A61" t="s">
        <v>44</v>
      </c>
      <c r="B61" t="s">
        <v>45</v>
      </c>
      <c r="C61">
        <v>6505</v>
      </c>
      <c r="D61">
        <v>1000</v>
      </c>
      <c r="E61" t="s">
        <v>39</v>
      </c>
      <c r="F61" t="s">
        <v>46</v>
      </c>
      <c r="G61" t="s">
        <v>47</v>
      </c>
      <c r="H61" t="s">
        <v>42</v>
      </c>
      <c r="I61" s="11">
        <v>44618</v>
      </c>
      <c r="J61" s="11">
        <v>44593</v>
      </c>
      <c r="K61" s="11">
        <v>45688</v>
      </c>
      <c r="M61" t="s">
        <v>43</v>
      </c>
      <c r="N61">
        <v>98548.14</v>
      </c>
      <c r="O61">
        <v>3</v>
      </c>
      <c r="P61">
        <v>23</v>
      </c>
      <c r="Q61" s="11">
        <v>45290</v>
      </c>
      <c r="R61" s="12">
        <v>3147.2000000000003</v>
      </c>
      <c r="S61" s="12">
        <v>38935.360000000037</v>
      </c>
      <c r="T61" s="12">
        <v>35788.16000000004</v>
      </c>
      <c r="U61" t="s">
        <v>455</v>
      </c>
      <c r="W61" s="11">
        <v>45291</v>
      </c>
      <c r="X61" s="11">
        <v>45290</v>
      </c>
    </row>
    <row r="62" spans="1:24" x14ac:dyDescent="0.45">
      <c r="A62" t="s">
        <v>44</v>
      </c>
      <c r="B62" t="s">
        <v>45</v>
      </c>
      <c r="C62">
        <v>6505</v>
      </c>
      <c r="D62">
        <v>1000</v>
      </c>
      <c r="E62" t="s">
        <v>39</v>
      </c>
      <c r="F62" t="s">
        <v>46</v>
      </c>
      <c r="G62" t="s">
        <v>47</v>
      </c>
      <c r="H62" t="s">
        <v>42</v>
      </c>
      <c r="I62" s="11">
        <v>44618</v>
      </c>
      <c r="J62" s="11">
        <v>44593</v>
      </c>
      <c r="K62" s="11">
        <v>45688</v>
      </c>
      <c r="M62" t="s">
        <v>43</v>
      </c>
      <c r="N62">
        <v>98548.14</v>
      </c>
      <c r="O62">
        <v>3</v>
      </c>
      <c r="P62">
        <v>24</v>
      </c>
      <c r="Q62" s="11">
        <v>45325</v>
      </c>
      <c r="R62" s="12">
        <v>3147.2000000000003</v>
      </c>
      <c r="S62" s="12">
        <v>35788.16000000004</v>
      </c>
      <c r="T62" s="12">
        <v>32640.960000000039</v>
      </c>
      <c r="U62" t="s">
        <v>455</v>
      </c>
      <c r="W62" s="11">
        <v>45351</v>
      </c>
      <c r="X62" s="11">
        <v>45325</v>
      </c>
    </row>
    <row r="63" spans="1:24" x14ac:dyDescent="0.45">
      <c r="A63" t="s">
        <v>44</v>
      </c>
      <c r="B63" t="s">
        <v>45</v>
      </c>
      <c r="C63">
        <v>6505</v>
      </c>
      <c r="D63">
        <v>1000</v>
      </c>
      <c r="E63" t="s">
        <v>39</v>
      </c>
      <c r="F63" t="s">
        <v>46</v>
      </c>
      <c r="G63" t="s">
        <v>47</v>
      </c>
      <c r="H63" t="s">
        <v>42</v>
      </c>
      <c r="I63" s="11">
        <v>44618</v>
      </c>
      <c r="J63" s="11">
        <v>44593</v>
      </c>
      <c r="K63" s="11">
        <v>45688</v>
      </c>
      <c r="M63" t="s">
        <v>43</v>
      </c>
      <c r="N63">
        <v>98548.14</v>
      </c>
      <c r="O63">
        <v>3</v>
      </c>
      <c r="P63">
        <v>25</v>
      </c>
      <c r="Q63" s="11">
        <v>45353</v>
      </c>
      <c r="R63" s="12">
        <v>2517.7600000000002</v>
      </c>
      <c r="S63" s="12">
        <v>32640.960000000039</v>
      </c>
      <c r="T63" s="12">
        <v>30123.200000000041</v>
      </c>
      <c r="U63" t="s">
        <v>455</v>
      </c>
      <c r="W63" s="11">
        <v>45382</v>
      </c>
      <c r="X63" s="11">
        <v>45353</v>
      </c>
    </row>
    <row r="64" spans="1:24" x14ac:dyDescent="0.45">
      <c r="A64" t="s">
        <v>44</v>
      </c>
      <c r="B64" t="s">
        <v>45</v>
      </c>
      <c r="C64">
        <v>6505</v>
      </c>
      <c r="D64">
        <v>1000</v>
      </c>
      <c r="E64" t="s">
        <v>39</v>
      </c>
      <c r="F64" t="s">
        <v>46</v>
      </c>
      <c r="G64" t="s">
        <v>47</v>
      </c>
      <c r="H64" t="s">
        <v>42</v>
      </c>
      <c r="I64" s="11">
        <v>44618</v>
      </c>
      <c r="J64" s="11">
        <v>44593</v>
      </c>
      <c r="K64" s="11">
        <v>45688</v>
      </c>
      <c r="M64" t="s">
        <v>43</v>
      </c>
      <c r="N64">
        <v>98548.14</v>
      </c>
      <c r="O64">
        <v>3</v>
      </c>
      <c r="P64">
        <v>26</v>
      </c>
      <c r="Q64" s="11">
        <v>45388</v>
      </c>
      <c r="R64" s="12">
        <v>3147.2000000000003</v>
      </c>
      <c r="S64" s="12">
        <v>30123.200000000041</v>
      </c>
      <c r="T64" s="12">
        <v>26976.00000000004</v>
      </c>
      <c r="U64" t="s">
        <v>455</v>
      </c>
      <c r="W64" s="11">
        <v>45412</v>
      </c>
      <c r="X64" s="11">
        <v>45388</v>
      </c>
    </row>
    <row r="65" spans="1:24" x14ac:dyDescent="0.45">
      <c r="A65" t="s">
        <v>44</v>
      </c>
      <c r="B65" t="s">
        <v>45</v>
      </c>
      <c r="C65">
        <v>6505</v>
      </c>
      <c r="D65">
        <v>1000</v>
      </c>
      <c r="E65" t="s">
        <v>39</v>
      </c>
      <c r="F65" t="s">
        <v>46</v>
      </c>
      <c r="G65" t="s">
        <v>47</v>
      </c>
      <c r="H65" t="s">
        <v>42</v>
      </c>
      <c r="I65" s="11">
        <v>44618</v>
      </c>
      <c r="J65" s="11">
        <v>44593</v>
      </c>
      <c r="K65" s="11">
        <v>45688</v>
      </c>
      <c r="M65" t="s">
        <v>43</v>
      </c>
      <c r="N65">
        <v>98548.14</v>
      </c>
      <c r="O65">
        <v>3</v>
      </c>
      <c r="P65">
        <v>27</v>
      </c>
      <c r="Q65" s="11">
        <v>45416</v>
      </c>
      <c r="R65" s="12">
        <v>2517.7600000000002</v>
      </c>
      <c r="S65" s="12">
        <v>26976.00000000004</v>
      </c>
      <c r="T65" s="12">
        <v>24458.240000000042</v>
      </c>
      <c r="U65" t="s">
        <v>455</v>
      </c>
      <c r="W65" s="11">
        <v>45443</v>
      </c>
      <c r="X65" s="11">
        <v>45416</v>
      </c>
    </row>
    <row r="66" spans="1:24" x14ac:dyDescent="0.45">
      <c r="A66" t="s">
        <v>44</v>
      </c>
      <c r="B66" t="s">
        <v>45</v>
      </c>
      <c r="C66">
        <v>6505</v>
      </c>
      <c r="D66">
        <v>1000</v>
      </c>
      <c r="E66" t="s">
        <v>39</v>
      </c>
      <c r="F66" t="s">
        <v>46</v>
      </c>
      <c r="G66" t="s">
        <v>47</v>
      </c>
      <c r="H66" t="s">
        <v>42</v>
      </c>
      <c r="I66" s="11">
        <v>44618</v>
      </c>
      <c r="J66" s="11">
        <v>44593</v>
      </c>
      <c r="K66" s="11">
        <v>45688</v>
      </c>
      <c r="M66" t="s">
        <v>43</v>
      </c>
      <c r="N66">
        <v>98548.14</v>
      </c>
      <c r="O66">
        <v>3</v>
      </c>
      <c r="P66">
        <v>28</v>
      </c>
      <c r="Q66" s="11">
        <v>45444</v>
      </c>
      <c r="R66" s="12">
        <v>2517.7600000000002</v>
      </c>
      <c r="S66" s="12">
        <v>24458.240000000042</v>
      </c>
      <c r="T66" s="12">
        <v>21940.48000000004</v>
      </c>
      <c r="U66" t="s">
        <v>455</v>
      </c>
      <c r="W66" s="11">
        <v>45473</v>
      </c>
      <c r="X66" s="11">
        <v>45444</v>
      </c>
    </row>
    <row r="67" spans="1:24" x14ac:dyDescent="0.45">
      <c r="A67" t="s">
        <v>44</v>
      </c>
      <c r="B67" t="s">
        <v>45</v>
      </c>
      <c r="C67">
        <v>6505</v>
      </c>
      <c r="D67">
        <v>1000</v>
      </c>
      <c r="E67" t="s">
        <v>39</v>
      </c>
      <c r="F67" t="s">
        <v>46</v>
      </c>
      <c r="G67" t="s">
        <v>47</v>
      </c>
      <c r="H67" t="s">
        <v>42</v>
      </c>
      <c r="I67" s="11">
        <v>44618</v>
      </c>
      <c r="J67" s="11">
        <v>44593</v>
      </c>
      <c r="K67" s="11">
        <v>45688</v>
      </c>
      <c r="M67" t="s">
        <v>43</v>
      </c>
      <c r="N67">
        <v>98548.14</v>
      </c>
      <c r="O67">
        <v>3</v>
      </c>
      <c r="P67">
        <v>29</v>
      </c>
      <c r="Q67" s="11">
        <v>45479</v>
      </c>
      <c r="R67" s="12">
        <v>3147.2000000000003</v>
      </c>
      <c r="S67" s="12">
        <v>21940.48000000004</v>
      </c>
      <c r="T67" s="12">
        <v>18793.280000000039</v>
      </c>
      <c r="U67" t="s">
        <v>455</v>
      </c>
      <c r="W67" s="11">
        <v>45504</v>
      </c>
      <c r="X67" s="11">
        <v>45479</v>
      </c>
    </row>
    <row r="68" spans="1:24" x14ac:dyDescent="0.45">
      <c r="A68" t="s">
        <v>44</v>
      </c>
      <c r="B68" t="s">
        <v>45</v>
      </c>
      <c r="C68">
        <v>6505</v>
      </c>
      <c r="D68">
        <v>1000</v>
      </c>
      <c r="E68" t="s">
        <v>39</v>
      </c>
      <c r="F68" t="s">
        <v>46</v>
      </c>
      <c r="G68" t="s">
        <v>47</v>
      </c>
      <c r="H68" t="s">
        <v>42</v>
      </c>
      <c r="I68" s="11">
        <v>44618</v>
      </c>
      <c r="J68" s="11">
        <v>44593</v>
      </c>
      <c r="K68" s="11">
        <v>45688</v>
      </c>
      <c r="M68" t="s">
        <v>43</v>
      </c>
      <c r="N68">
        <v>98548.14</v>
      </c>
      <c r="O68">
        <v>3</v>
      </c>
      <c r="P68">
        <v>30</v>
      </c>
      <c r="Q68" s="11">
        <v>45507</v>
      </c>
      <c r="R68" s="12">
        <v>2517.7600000000002</v>
      </c>
      <c r="S68" s="12">
        <v>18793.280000000039</v>
      </c>
      <c r="T68" s="12">
        <v>16275.520000000039</v>
      </c>
      <c r="U68" t="s">
        <v>455</v>
      </c>
      <c r="W68" s="11">
        <v>45535</v>
      </c>
      <c r="X68" s="11">
        <v>45507</v>
      </c>
    </row>
    <row r="69" spans="1:24" x14ac:dyDescent="0.45">
      <c r="A69" t="s">
        <v>44</v>
      </c>
      <c r="B69" t="s">
        <v>45</v>
      </c>
      <c r="C69">
        <v>6505</v>
      </c>
      <c r="D69">
        <v>1000</v>
      </c>
      <c r="E69" t="s">
        <v>39</v>
      </c>
      <c r="F69" t="s">
        <v>46</v>
      </c>
      <c r="G69" t="s">
        <v>47</v>
      </c>
      <c r="H69" t="s">
        <v>42</v>
      </c>
      <c r="I69" s="11">
        <v>44618</v>
      </c>
      <c r="J69" s="11">
        <v>44593</v>
      </c>
      <c r="K69" s="11">
        <v>45688</v>
      </c>
      <c r="M69" t="s">
        <v>43</v>
      </c>
      <c r="N69">
        <v>98548.14</v>
      </c>
      <c r="O69">
        <v>3</v>
      </c>
      <c r="P69">
        <v>31</v>
      </c>
      <c r="Q69" s="11">
        <v>45535</v>
      </c>
      <c r="R69" s="12">
        <v>2517.7600000000002</v>
      </c>
      <c r="S69" s="12">
        <v>16275.520000000039</v>
      </c>
      <c r="T69" s="12">
        <v>13757.760000000038</v>
      </c>
      <c r="U69" t="s">
        <v>455</v>
      </c>
      <c r="W69" s="11">
        <v>45535</v>
      </c>
      <c r="X69" s="11">
        <v>45535</v>
      </c>
    </row>
    <row r="70" spans="1:24" x14ac:dyDescent="0.45">
      <c r="A70" t="s">
        <v>44</v>
      </c>
      <c r="B70" t="s">
        <v>45</v>
      </c>
      <c r="C70">
        <v>6505</v>
      </c>
      <c r="D70">
        <v>1000</v>
      </c>
      <c r="E70" t="s">
        <v>39</v>
      </c>
      <c r="F70" t="s">
        <v>46</v>
      </c>
      <c r="G70" t="s">
        <v>47</v>
      </c>
      <c r="H70" t="s">
        <v>42</v>
      </c>
      <c r="I70" s="11">
        <v>44618</v>
      </c>
      <c r="J70" s="11">
        <v>44593</v>
      </c>
      <c r="K70" s="11">
        <v>45688</v>
      </c>
      <c r="M70" t="s">
        <v>43</v>
      </c>
      <c r="N70">
        <v>98548.14</v>
      </c>
      <c r="O70">
        <v>3</v>
      </c>
      <c r="P70">
        <v>32</v>
      </c>
      <c r="Q70" s="11">
        <v>45570</v>
      </c>
      <c r="R70" s="12">
        <v>3147.2000000000003</v>
      </c>
      <c r="S70" s="12">
        <v>13757.760000000038</v>
      </c>
      <c r="T70" s="12">
        <v>10610.560000000038</v>
      </c>
      <c r="U70" t="s">
        <v>455</v>
      </c>
      <c r="W70" s="11">
        <v>45596</v>
      </c>
      <c r="X70" s="11">
        <v>45570</v>
      </c>
    </row>
    <row r="71" spans="1:24" x14ac:dyDescent="0.45">
      <c r="A71" t="s">
        <v>44</v>
      </c>
      <c r="B71" t="s">
        <v>45</v>
      </c>
      <c r="C71">
        <v>6505</v>
      </c>
      <c r="D71">
        <v>1000</v>
      </c>
      <c r="E71" t="s">
        <v>39</v>
      </c>
      <c r="F71" t="s">
        <v>46</v>
      </c>
      <c r="G71" t="s">
        <v>47</v>
      </c>
      <c r="H71" t="s">
        <v>42</v>
      </c>
      <c r="I71" s="11">
        <v>44618</v>
      </c>
      <c r="J71" s="11">
        <v>44593</v>
      </c>
      <c r="K71" s="11">
        <v>45688</v>
      </c>
      <c r="M71" t="s">
        <v>43</v>
      </c>
      <c r="N71">
        <v>98548.14</v>
      </c>
      <c r="O71">
        <v>3</v>
      </c>
      <c r="P71">
        <v>33</v>
      </c>
      <c r="Q71" s="11">
        <v>45598</v>
      </c>
      <c r="R71" s="12">
        <v>2517.7600000000002</v>
      </c>
      <c r="S71" s="12">
        <v>10610.560000000038</v>
      </c>
      <c r="T71" s="12">
        <v>8092.8000000000375</v>
      </c>
      <c r="U71" t="s">
        <v>455</v>
      </c>
      <c r="W71" s="11">
        <v>45626</v>
      </c>
      <c r="X71" s="11">
        <v>45598</v>
      </c>
    </row>
    <row r="72" spans="1:24" x14ac:dyDescent="0.45">
      <c r="A72" t="s">
        <v>44</v>
      </c>
      <c r="B72" t="s">
        <v>45</v>
      </c>
      <c r="C72">
        <v>6505</v>
      </c>
      <c r="D72">
        <v>1000</v>
      </c>
      <c r="E72" t="s">
        <v>39</v>
      </c>
      <c r="F72" t="s">
        <v>46</v>
      </c>
      <c r="G72" t="s">
        <v>47</v>
      </c>
      <c r="H72" t="s">
        <v>42</v>
      </c>
      <c r="I72" s="11">
        <v>44618</v>
      </c>
      <c r="J72" s="11">
        <v>44593</v>
      </c>
      <c r="K72" s="11">
        <v>45688</v>
      </c>
      <c r="M72" t="s">
        <v>43</v>
      </c>
      <c r="N72">
        <v>98548.14</v>
      </c>
      <c r="O72">
        <v>3</v>
      </c>
      <c r="P72">
        <v>34</v>
      </c>
      <c r="Q72" s="11">
        <v>45626</v>
      </c>
      <c r="R72" s="12">
        <v>2517.7600000000002</v>
      </c>
      <c r="S72" s="12">
        <v>8092.8000000000375</v>
      </c>
      <c r="T72" s="12">
        <v>5575.0400000000373</v>
      </c>
      <c r="U72" t="s">
        <v>455</v>
      </c>
      <c r="W72" s="11">
        <v>45626</v>
      </c>
      <c r="X72" s="11">
        <v>45626</v>
      </c>
    </row>
    <row r="73" spans="1:24" x14ac:dyDescent="0.45">
      <c r="A73" t="s">
        <v>44</v>
      </c>
      <c r="B73" t="s">
        <v>45</v>
      </c>
      <c r="C73">
        <v>6505</v>
      </c>
      <c r="D73">
        <v>1000</v>
      </c>
      <c r="E73" t="s">
        <v>39</v>
      </c>
      <c r="F73" t="s">
        <v>46</v>
      </c>
      <c r="G73" t="s">
        <v>47</v>
      </c>
      <c r="H73" t="s">
        <v>42</v>
      </c>
      <c r="I73" s="11">
        <v>44618</v>
      </c>
      <c r="J73" s="11">
        <v>44593</v>
      </c>
      <c r="K73" s="11">
        <v>45688</v>
      </c>
      <c r="M73" t="s">
        <v>43</v>
      </c>
      <c r="N73">
        <v>98548.14</v>
      </c>
      <c r="O73">
        <v>3</v>
      </c>
      <c r="P73">
        <v>35</v>
      </c>
      <c r="Q73" s="11">
        <v>45661</v>
      </c>
      <c r="R73" s="12">
        <v>3147.2000000000003</v>
      </c>
      <c r="S73" s="12">
        <v>5575.0400000000373</v>
      </c>
      <c r="T73" s="12">
        <v>2427.840000000037</v>
      </c>
      <c r="U73" t="s">
        <v>455</v>
      </c>
      <c r="W73" s="11">
        <v>45688</v>
      </c>
      <c r="X73" s="11">
        <v>45661</v>
      </c>
    </row>
    <row r="74" spans="1:24" x14ac:dyDescent="0.45">
      <c r="A74" t="s">
        <v>44</v>
      </c>
      <c r="B74" t="s">
        <v>45</v>
      </c>
      <c r="C74">
        <v>6505</v>
      </c>
      <c r="D74">
        <v>1000</v>
      </c>
      <c r="E74" t="s">
        <v>39</v>
      </c>
      <c r="F74" t="s">
        <v>46</v>
      </c>
      <c r="G74" t="s">
        <v>47</v>
      </c>
      <c r="H74" t="s">
        <v>42</v>
      </c>
      <c r="I74" s="11">
        <v>44618</v>
      </c>
      <c r="J74" s="11">
        <v>44593</v>
      </c>
      <c r="K74" s="11">
        <v>45688</v>
      </c>
      <c r="M74" t="s">
        <v>43</v>
      </c>
      <c r="N74">
        <v>98548.14</v>
      </c>
      <c r="O74">
        <v>3</v>
      </c>
      <c r="P74">
        <v>36</v>
      </c>
      <c r="Q74" s="11">
        <v>45689</v>
      </c>
      <c r="R74" s="12">
        <v>2427.84</v>
      </c>
      <c r="S74" s="12">
        <v>2427.840000000037</v>
      </c>
      <c r="T74" s="12">
        <v>3.6834535421803594E-11</v>
      </c>
      <c r="U74" t="s">
        <v>455</v>
      </c>
      <c r="W74" s="11">
        <v>45716</v>
      </c>
      <c r="X74" s="11">
        <v>45689</v>
      </c>
    </row>
    <row r="75" spans="1:24" x14ac:dyDescent="0.45">
      <c r="A75" t="s">
        <v>48</v>
      </c>
      <c r="B75" t="s">
        <v>49</v>
      </c>
      <c r="C75">
        <v>6505</v>
      </c>
      <c r="D75">
        <v>1000</v>
      </c>
      <c r="E75" t="s">
        <v>39</v>
      </c>
      <c r="F75" t="s">
        <v>50</v>
      </c>
      <c r="G75" t="s">
        <v>51</v>
      </c>
      <c r="H75" t="s">
        <v>42</v>
      </c>
      <c r="I75" s="11">
        <v>44744</v>
      </c>
      <c r="J75" s="11">
        <v>44743</v>
      </c>
      <c r="K75" s="11">
        <v>45473</v>
      </c>
      <c r="M75" t="s">
        <v>43</v>
      </c>
      <c r="N75">
        <v>239202.96</v>
      </c>
      <c r="O75">
        <v>4</v>
      </c>
      <c r="P75">
        <v>1</v>
      </c>
      <c r="Q75" s="11">
        <v>44744</v>
      </c>
      <c r="R75" s="12">
        <v>652.29000000000008</v>
      </c>
      <c r="S75" s="12">
        <v>239202.96</v>
      </c>
      <c r="T75" s="12">
        <v>238550.66999999998</v>
      </c>
      <c r="U75" t="s">
        <v>456</v>
      </c>
      <c r="W75" s="11">
        <v>44773</v>
      </c>
      <c r="X75" s="11">
        <v>44744</v>
      </c>
    </row>
    <row r="76" spans="1:24" x14ac:dyDescent="0.45">
      <c r="A76" t="s">
        <v>48</v>
      </c>
      <c r="B76" t="s">
        <v>49</v>
      </c>
      <c r="C76">
        <v>6505</v>
      </c>
      <c r="D76">
        <v>1000</v>
      </c>
      <c r="E76" t="s">
        <v>39</v>
      </c>
      <c r="F76" t="s">
        <v>50</v>
      </c>
      <c r="G76" t="s">
        <v>51</v>
      </c>
      <c r="H76" t="s">
        <v>42</v>
      </c>
      <c r="I76" s="11">
        <v>44744</v>
      </c>
      <c r="J76" s="11">
        <v>44743</v>
      </c>
      <c r="K76" s="11">
        <v>45473</v>
      </c>
      <c r="M76" t="s">
        <v>43</v>
      </c>
      <c r="N76">
        <v>239202.96</v>
      </c>
      <c r="O76">
        <v>4</v>
      </c>
      <c r="P76">
        <v>2</v>
      </c>
      <c r="Q76" s="11">
        <v>44772</v>
      </c>
      <c r="R76" s="12">
        <v>9162.44</v>
      </c>
      <c r="S76" s="12">
        <v>238550.66999999998</v>
      </c>
      <c r="T76" s="12">
        <v>229388.22999999998</v>
      </c>
      <c r="U76" t="s">
        <v>456</v>
      </c>
      <c r="W76" s="11">
        <v>44773</v>
      </c>
      <c r="X76" s="11">
        <v>44772</v>
      </c>
    </row>
    <row r="77" spans="1:24" x14ac:dyDescent="0.45">
      <c r="A77" t="s">
        <v>48</v>
      </c>
      <c r="B77" t="s">
        <v>49</v>
      </c>
      <c r="C77">
        <v>6505</v>
      </c>
      <c r="D77">
        <v>1000</v>
      </c>
      <c r="E77" t="s">
        <v>39</v>
      </c>
      <c r="F77" t="s">
        <v>50</v>
      </c>
      <c r="G77" t="s">
        <v>51</v>
      </c>
      <c r="H77" t="s">
        <v>42</v>
      </c>
      <c r="I77" s="11">
        <v>44744</v>
      </c>
      <c r="J77" s="11">
        <v>44743</v>
      </c>
      <c r="K77" s="11">
        <v>45473</v>
      </c>
      <c r="M77" t="s">
        <v>43</v>
      </c>
      <c r="N77">
        <v>239202.96</v>
      </c>
      <c r="O77">
        <v>4</v>
      </c>
      <c r="P77">
        <v>3</v>
      </c>
      <c r="Q77" s="11">
        <v>44800</v>
      </c>
      <c r="R77" s="12">
        <v>9162.44</v>
      </c>
      <c r="S77" s="12">
        <v>229388.22999999998</v>
      </c>
      <c r="T77" s="12">
        <v>220225.78999999998</v>
      </c>
      <c r="U77" t="s">
        <v>456</v>
      </c>
      <c r="W77" s="11">
        <v>44804</v>
      </c>
      <c r="X77" s="11">
        <v>44800</v>
      </c>
    </row>
    <row r="78" spans="1:24" x14ac:dyDescent="0.45">
      <c r="A78" t="s">
        <v>48</v>
      </c>
      <c r="B78" t="s">
        <v>49</v>
      </c>
      <c r="C78">
        <v>6505</v>
      </c>
      <c r="D78">
        <v>1000</v>
      </c>
      <c r="E78" t="s">
        <v>39</v>
      </c>
      <c r="F78" t="s">
        <v>50</v>
      </c>
      <c r="G78" t="s">
        <v>51</v>
      </c>
      <c r="H78" t="s">
        <v>42</v>
      </c>
      <c r="I78" s="11">
        <v>44744</v>
      </c>
      <c r="J78" s="11">
        <v>44743</v>
      </c>
      <c r="K78" s="11">
        <v>45473</v>
      </c>
      <c r="M78" t="s">
        <v>43</v>
      </c>
      <c r="N78">
        <v>239202.96</v>
      </c>
      <c r="O78">
        <v>4</v>
      </c>
      <c r="P78">
        <v>4</v>
      </c>
      <c r="Q78" s="11">
        <v>44835</v>
      </c>
      <c r="R78" s="12">
        <v>11453.050000000001</v>
      </c>
      <c r="S78" s="12">
        <v>220225.78999999998</v>
      </c>
      <c r="T78" s="12">
        <v>208772.74</v>
      </c>
      <c r="U78" t="s">
        <v>456</v>
      </c>
      <c r="W78" s="11">
        <v>44865</v>
      </c>
      <c r="X78" s="11">
        <v>44835</v>
      </c>
    </row>
    <row r="79" spans="1:24" x14ac:dyDescent="0.45">
      <c r="A79" t="s">
        <v>48</v>
      </c>
      <c r="B79" t="s">
        <v>49</v>
      </c>
      <c r="C79">
        <v>6505</v>
      </c>
      <c r="D79">
        <v>1000</v>
      </c>
      <c r="E79" t="s">
        <v>39</v>
      </c>
      <c r="F79" t="s">
        <v>50</v>
      </c>
      <c r="G79" t="s">
        <v>51</v>
      </c>
      <c r="H79" t="s">
        <v>42</v>
      </c>
      <c r="I79" s="11">
        <v>44744</v>
      </c>
      <c r="J79" s="11">
        <v>44743</v>
      </c>
      <c r="K79" s="11">
        <v>45473</v>
      </c>
      <c r="M79" t="s">
        <v>43</v>
      </c>
      <c r="N79">
        <v>239202.96</v>
      </c>
      <c r="O79">
        <v>4</v>
      </c>
      <c r="P79">
        <v>5</v>
      </c>
      <c r="Q79" s="11">
        <v>44863</v>
      </c>
      <c r="R79" s="12">
        <v>9162.44</v>
      </c>
      <c r="S79" s="12">
        <v>208772.74</v>
      </c>
      <c r="T79" s="12">
        <v>199610.3</v>
      </c>
      <c r="U79" t="s">
        <v>456</v>
      </c>
      <c r="W79" s="11">
        <v>44865</v>
      </c>
      <c r="X79" s="11">
        <v>44863</v>
      </c>
    </row>
    <row r="80" spans="1:24" x14ac:dyDescent="0.45">
      <c r="A80" t="s">
        <v>48</v>
      </c>
      <c r="B80" t="s">
        <v>49</v>
      </c>
      <c r="C80">
        <v>6505</v>
      </c>
      <c r="D80">
        <v>1000</v>
      </c>
      <c r="E80" t="s">
        <v>39</v>
      </c>
      <c r="F80" t="s">
        <v>50</v>
      </c>
      <c r="G80" t="s">
        <v>51</v>
      </c>
      <c r="H80" t="s">
        <v>42</v>
      </c>
      <c r="I80" s="11">
        <v>44744</v>
      </c>
      <c r="J80" s="11">
        <v>44743</v>
      </c>
      <c r="K80" s="11">
        <v>45473</v>
      </c>
      <c r="M80" t="s">
        <v>43</v>
      </c>
      <c r="N80">
        <v>239202.96</v>
      </c>
      <c r="O80">
        <v>4</v>
      </c>
      <c r="P80">
        <v>6</v>
      </c>
      <c r="Q80" s="11">
        <v>44891</v>
      </c>
      <c r="R80" s="12">
        <v>9162.44</v>
      </c>
      <c r="S80" s="12">
        <v>199610.3</v>
      </c>
      <c r="T80" s="12">
        <v>190447.86</v>
      </c>
      <c r="U80" t="s">
        <v>456</v>
      </c>
      <c r="W80" s="11">
        <v>44895</v>
      </c>
      <c r="X80" s="11">
        <v>44891</v>
      </c>
    </row>
    <row r="81" spans="1:24" x14ac:dyDescent="0.45">
      <c r="A81" t="s">
        <v>48</v>
      </c>
      <c r="B81" t="s">
        <v>49</v>
      </c>
      <c r="C81">
        <v>6505</v>
      </c>
      <c r="D81">
        <v>1000</v>
      </c>
      <c r="E81" t="s">
        <v>39</v>
      </c>
      <c r="F81" t="s">
        <v>50</v>
      </c>
      <c r="G81" t="s">
        <v>51</v>
      </c>
      <c r="H81" t="s">
        <v>42</v>
      </c>
      <c r="I81" s="11">
        <v>44744</v>
      </c>
      <c r="J81" s="11">
        <v>44743</v>
      </c>
      <c r="K81" s="11">
        <v>45473</v>
      </c>
      <c r="M81" t="s">
        <v>43</v>
      </c>
      <c r="N81">
        <v>239202.96</v>
      </c>
      <c r="O81">
        <v>4</v>
      </c>
      <c r="P81">
        <v>7</v>
      </c>
      <c r="Q81" s="11">
        <v>44926</v>
      </c>
      <c r="R81" s="12">
        <v>11453.050000000001</v>
      </c>
      <c r="S81" s="12">
        <v>190447.86</v>
      </c>
      <c r="T81" s="12">
        <v>178994.81</v>
      </c>
      <c r="U81" t="s">
        <v>456</v>
      </c>
      <c r="W81" s="11">
        <v>44926</v>
      </c>
      <c r="X81" s="11">
        <v>44926</v>
      </c>
    </row>
    <row r="82" spans="1:24" x14ac:dyDescent="0.45">
      <c r="A82" t="s">
        <v>48</v>
      </c>
      <c r="B82" t="s">
        <v>49</v>
      </c>
      <c r="C82">
        <v>6505</v>
      </c>
      <c r="D82">
        <v>1000</v>
      </c>
      <c r="E82" t="s">
        <v>39</v>
      </c>
      <c r="F82" t="s">
        <v>50</v>
      </c>
      <c r="G82" t="s">
        <v>51</v>
      </c>
      <c r="H82" t="s">
        <v>42</v>
      </c>
      <c r="I82" s="11">
        <v>44744</v>
      </c>
      <c r="J82" s="11">
        <v>44743</v>
      </c>
      <c r="K82" s="11">
        <v>45473</v>
      </c>
      <c r="M82" t="s">
        <v>43</v>
      </c>
      <c r="N82">
        <v>239202.96</v>
      </c>
      <c r="O82">
        <v>4</v>
      </c>
      <c r="P82">
        <v>8</v>
      </c>
      <c r="Q82" s="11">
        <v>44954</v>
      </c>
      <c r="R82" s="12">
        <v>9162.44</v>
      </c>
      <c r="S82" s="12">
        <v>178994.81</v>
      </c>
      <c r="T82" s="12">
        <v>169832.37</v>
      </c>
      <c r="U82" t="s">
        <v>456</v>
      </c>
      <c r="W82" s="11">
        <v>44957</v>
      </c>
      <c r="X82" s="11">
        <v>44954</v>
      </c>
    </row>
    <row r="83" spans="1:24" x14ac:dyDescent="0.45">
      <c r="A83" t="s">
        <v>48</v>
      </c>
      <c r="B83" t="s">
        <v>49</v>
      </c>
      <c r="C83">
        <v>6505</v>
      </c>
      <c r="D83">
        <v>1000</v>
      </c>
      <c r="E83" t="s">
        <v>39</v>
      </c>
      <c r="F83" t="s">
        <v>50</v>
      </c>
      <c r="G83" t="s">
        <v>51</v>
      </c>
      <c r="H83" t="s">
        <v>42</v>
      </c>
      <c r="I83" s="11">
        <v>44744</v>
      </c>
      <c r="J83" s="11">
        <v>44743</v>
      </c>
      <c r="K83" s="11">
        <v>45473</v>
      </c>
      <c r="M83" t="s">
        <v>43</v>
      </c>
      <c r="N83">
        <v>239202.96</v>
      </c>
      <c r="O83">
        <v>4</v>
      </c>
      <c r="P83">
        <v>9</v>
      </c>
      <c r="Q83" s="11">
        <v>44982</v>
      </c>
      <c r="R83" s="12">
        <v>9162.44</v>
      </c>
      <c r="S83" s="12">
        <v>169832.37</v>
      </c>
      <c r="T83" s="12">
        <v>160669.93</v>
      </c>
      <c r="U83" t="s">
        <v>456</v>
      </c>
      <c r="W83" s="11">
        <v>44985</v>
      </c>
      <c r="X83" s="11">
        <v>44982</v>
      </c>
    </row>
    <row r="84" spans="1:24" x14ac:dyDescent="0.45">
      <c r="A84" t="s">
        <v>48</v>
      </c>
      <c r="B84" t="s">
        <v>49</v>
      </c>
      <c r="C84">
        <v>6505</v>
      </c>
      <c r="D84">
        <v>1000</v>
      </c>
      <c r="E84" t="s">
        <v>39</v>
      </c>
      <c r="F84" t="s">
        <v>50</v>
      </c>
      <c r="G84" t="s">
        <v>51</v>
      </c>
      <c r="H84" t="s">
        <v>42</v>
      </c>
      <c r="I84" s="11">
        <v>44744</v>
      </c>
      <c r="J84" s="11">
        <v>44743</v>
      </c>
      <c r="K84" s="11">
        <v>45473</v>
      </c>
      <c r="M84" t="s">
        <v>43</v>
      </c>
      <c r="N84">
        <v>239202.96</v>
      </c>
      <c r="O84">
        <v>4</v>
      </c>
      <c r="P84">
        <v>10</v>
      </c>
      <c r="Q84" s="11">
        <v>45017</v>
      </c>
      <c r="R84" s="12">
        <v>11453.050000000001</v>
      </c>
      <c r="S84" s="12">
        <v>160669.93</v>
      </c>
      <c r="T84" s="12">
        <v>149216.88</v>
      </c>
      <c r="U84" t="s">
        <v>456</v>
      </c>
      <c r="W84" s="11">
        <v>45046</v>
      </c>
      <c r="X84" s="11">
        <v>45017</v>
      </c>
    </row>
    <row r="85" spans="1:24" x14ac:dyDescent="0.45">
      <c r="A85" t="s">
        <v>48</v>
      </c>
      <c r="B85" t="s">
        <v>49</v>
      </c>
      <c r="C85">
        <v>6505</v>
      </c>
      <c r="D85">
        <v>1000</v>
      </c>
      <c r="E85" t="s">
        <v>39</v>
      </c>
      <c r="F85" t="s">
        <v>50</v>
      </c>
      <c r="G85" t="s">
        <v>51</v>
      </c>
      <c r="H85" t="s">
        <v>42</v>
      </c>
      <c r="I85" s="11">
        <v>44744</v>
      </c>
      <c r="J85" s="11">
        <v>44743</v>
      </c>
      <c r="K85" s="11">
        <v>45473</v>
      </c>
      <c r="M85" t="s">
        <v>43</v>
      </c>
      <c r="N85">
        <v>239202.96</v>
      </c>
      <c r="O85">
        <v>4</v>
      </c>
      <c r="P85">
        <v>11</v>
      </c>
      <c r="Q85" s="11">
        <v>45045</v>
      </c>
      <c r="R85" s="12">
        <v>9162.44</v>
      </c>
      <c r="S85" s="12">
        <v>149216.88</v>
      </c>
      <c r="T85" s="12">
        <v>140054.44</v>
      </c>
      <c r="U85" t="s">
        <v>456</v>
      </c>
      <c r="W85" s="11">
        <v>45046</v>
      </c>
      <c r="X85" s="11">
        <v>45045</v>
      </c>
    </row>
    <row r="86" spans="1:24" x14ac:dyDescent="0.45">
      <c r="A86" t="s">
        <v>48</v>
      </c>
      <c r="B86" t="s">
        <v>49</v>
      </c>
      <c r="C86">
        <v>6505</v>
      </c>
      <c r="D86">
        <v>1000</v>
      </c>
      <c r="E86" t="s">
        <v>39</v>
      </c>
      <c r="F86" t="s">
        <v>50</v>
      </c>
      <c r="G86" t="s">
        <v>51</v>
      </c>
      <c r="H86" t="s">
        <v>42</v>
      </c>
      <c r="I86" s="11">
        <v>44744</v>
      </c>
      <c r="J86" s="11">
        <v>44743</v>
      </c>
      <c r="K86" s="11">
        <v>45473</v>
      </c>
      <c r="M86" t="s">
        <v>43</v>
      </c>
      <c r="N86">
        <v>239202.96</v>
      </c>
      <c r="O86">
        <v>4</v>
      </c>
      <c r="P86">
        <v>12</v>
      </c>
      <c r="Q86" s="11">
        <v>45073</v>
      </c>
      <c r="R86" s="12">
        <v>9162.44</v>
      </c>
      <c r="S86" s="12">
        <v>140054.44</v>
      </c>
      <c r="T86" s="12">
        <v>130892</v>
      </c>
      <c r="U86" t="s">
        <v>456</v>
      </c>
      <c r="W86" s="11">
        <v>45077</v>
      </c>
      <c r="X86" s="11">
        <v>45073</v>
      </c>
    </row>
    <row r="87" spans="1:24" x14ac:dyDescent="0.45">
      <c r="A87" t="s">
        <v>48</v>
      </c>
      <c r="B87" t="s">
        <v>49</v>
      </c>
      <c r="C87">
        <v>6505</v>
      </c>
      <c r="D87">
        <v>1000</v>
      </c>
      <c r="E87" t="s">
        <v>39</v>
      </c>
      <c r="F87" t="s">
        <v>50</v>
      </c>
      <c r="G87" t="s">
        <v>51</v>
      </c>
      <c r="H87" t="s">
        <v>42</v>
      </c>
      <c r="I87" s="11">
        <v>44744</v>
      </c>
      <c r="J87" s="11">
        <v>44743</v>
      </c>
      <c r="K87" s="11">
        <v>45473</v>
      </c>
      <c r="M87" t="s">
        <v>43</v>
      </c>
      <c r="N87">
        <v>239202.96</v>
      </c>
      <c r="O87">
        <v>4</v>
      </c>
      <c r="P87">
        <v>13</v>
      </c>
      <c r="Q87" s="11">
        <v>45108</v>
      </c>
      <c r="R87" s="12">
        <v>11453.050000000001</v>
      </c>
      <c r="S87" s="12">
        <v>130892</v>
      </c>
      <c r="T87" s="12">
        <v>119438.95</v>
      </c>
      <c r="U87" t="s">
        <v>456</v>
      </c>
      <c r="W87" s="11">
        <v>45138</v>
      </c>
      <c r="X87" s="11">
        <v>45108</v>
      </c>
    </row>
    <row r="88" spans="1:24" x14ac:dyDescent="0.45">
      <c r="A88" t="s">
        <v>48</v>
      </c>
      <c r="B88" t="s">
        <v>49</v>
      </c>
      <c r="C88">
        <v>6505</v>
      </c>
      <c r="D88">
        <v>1000</v>
      </c>
      <c r="E88" t="s">
        <v>39</v>
      </c>
      <c r="F88" t="s">
        <v>50</v>
      </c>
      <c r="G88" t="s">
        <v>51</v>
      </c>
      <c r="H88" t="s">
        <v>42</v>
      </c>
      <c r="I88" s="11">
        <v>44744</v>
      </c>
      <c r="J88" s="11">
        <v>44743</v>
      </c>
      <c r="K88" s="11">
        <v>45473</v>
      </c>
      <c r="M88" t="s">
        <v>43</v>
      </c>
      <c r="N88">
        <v>239202.96</v>
      </c>
      <c r="O88">
        <v>4</v>
      </c>
      <c r="P88">
        <v>14</v>
      </c>
      <c r="Q88" s="11">
        <v>45136</v>
      </c>
      <c r="R88" s="12">
        <v>9162.44</v>
      </c>
      <c r="S88" s="12">
        <v>119438.95</v>
      </c>
      <c r="T88" s="12">
        <v>110276.51</v>
      </c>
      <c r="U88" t="s">
        <v>456</v>
      </c>
      <c r="W88" s="11">
        <v>45138</v>
      </c>
      <c r="X88" s="11">
        <v>45136</v>
      </c>
    </row>
    <row r="89" spans="1:24" x14ac:dyDescent="0.45">
      <c r="A89" t="s">
        <v>48</v>
      </c>
      <c r="B89" t="s">
        <v>49</v>
      </c>
      <c r="C89">
        <v>6505</v>
      </c>
      <c r="D89">
        <v>1000</v>
      </c>
      <c r="E89" t="s">
        <v>39</v>
      </c>
      <c r="F89" t="s">
        <v>50</v>
      </c>
      <c r="G89" t="s">
        <v>51</v>
      </c>
      <c r="H89" t="s">
        <v>42</v>
      </c>
      <c r="I89" s="11">
        <v>44744</v>
      </c>
      <c r="J89" s="11">
        <v>44743</v>
      </c>
      <c r="K89" s="11">
        <v>45473</v>
      </c>
      <c r="M89" t="s">
        <v>43</v>
      </c>
      <c r="N89">
        <v>239202.96</v>
      </c>
      <c r="O89">
        <v>4</v>
      </c>
      <c r="P89">
        <v>15</v>
      </c>
      <c r="Q89" s="11">
        <v>45164</v>
      </c>
      <c r="R89" s="12">
        <v>9162.44</v>
      </c>
      <c r="S89" s="12">
        <v>110276.51</v>
      </c>
      <c r="T89" s="12">
        <v>101114.06999999999</v>
      </c>
      <c r="U89" t="s">
        <v>456</v>
      </c>
      <c r="W89" s="11">
        <v>45169</v>
      </c>
      <c r="X89" s="11">
        <v>45164</v>
      </c>
    </row>
    <row r="90" spans="1:24" x14ac:dyDescent="0.45">
      <c r="A90" t="s">
        <v>48</v>
      </c>
      <c r="B90" t="s">
        <v>49</v>
      </c>
      <c r="C90">
        <v>6505</v>
      </c>
      <c r="D90">
        <v>1000</v>
      </c>
      <c r="E90" t="s">
        <v>39</v>
      </c>
      <c r="F90" t="s">
        <v>50</v>
      </c>
      <c r="G90" t="s">
        <v>51</v>
      </c>
      <c r="H90" t="s">
        <v>42</v>
      </c>
      <c r="I90" s="11">
        <v>44744</v>
      </c>
      <c r="J90" s="11">
        <v>44743</v>
      </c>
      <c r="K90" s="11">
        <v>45473</v>
      </c>
      <c r="M90" t="s">
        <v>43</v>
      </c>
      <c r="N90">
        <v>239202.96</v>
      </c>
      <c r="O90">
        <v>4</v>
      </c>
      <c r="P90">
        <v>16</v>
      </c>
      <c r="Q90" s="11">
        <v>45199</v>
      </c>
      <c r="R90" s="12">
        <v>11453.050000000001</v>
      </c>
      <c r="S90" s="12">
        <v>101114.06999999999</v>
      </c>
      <c r="T90" s="12">
        <v>89661.01999999999</v>
      </c>
      <c r="U90" t="s">
        <v>456</v>
      </c>
      <c r="W90" s="11">
        <v>45199</v>
      </c>
      <c r="X90" s="11">
        <v>45199</v>
      </c>
    </row>
    <row r="91" spans="1:24" x14ac:dyDescent="0.45">
      <c r="A91" t="s">
        <v>48</v>
      </c>
      <c r="B91" t="s">
        <v>49</v>
      </c>
      <c r="C91">
        <v>6505</v>
      </c>
      <c r="D91">
        <v>1000</v>
      </c>
      <c r="E91" t="s">
        <v>39</v>
      </c>
      <c r="F91" t="s">
        <v>50</v>
      </c>
      <c r="G91" t="s">
        <v>51</v>
      </c>
      <c r="H91" t="s">
        <v>42</v>
      </c>
      <c r="I91" s="11">
        <v>44744</v>
      </c>
      <c r="J91" s="11">
        <v>44743</v>
      </c>
      <c r="K91" s="11">
        <v>45473</v>
      </c>
      <c r="M91" t="s">
        <v>43</v>
      </c>
      <c r="N91">
        <v>239202.96</v>
      </c>
      <c r="O91">
        <v>4</v>
      </c>
      <c r="P91">
        <v>17</v>
      </c>
      <c r="Q91" s="11">
        <v>45227</v>
      </c>
      <c r="R91" s="12">
        <v>9162.44</v>
      </c>
      <c r="S91" s="12">
        <v>89661.01999999999</v>
      </c>
      <c r="T91" s="12">
        <v>80498.579999999987</v>
      </c>
      <c r="U91" t="s">
        <v>456</v>
      </c>
      <c r="W91" s="11">
        <v>45230</v>
      </c>
      <c r="X91" s="11">
        <v>45227</v>
      </c>
    </row>
    <row r="92" spans="1:24" x14ac:dyDescent="0.45">
      <c r="A92" t="s">
        <v>48</v>
      </c>
      <c r="B92" t="s">
        <v>49</v>
      </c>
      <c r="C92">
        <v>6505</v>
      </c>
      <c r="D92">
        <v>1000</v>
      </c>
      <c r="E92" t="s">
        <v>39</v>
      </c>
      <c r="F92" t="s">
        <v>50</v>
      </c>
      <c r="G92" t="s">
        <v>51</v>
      </c>
      <c r="H92" t="s">
        <v>42</v>
      </c>
      <c r="I92" s="11">
        <v>44744</v>
      </c>
      <c r="J92" s="11">
        <v>44743</v>
      </c>
      <c r="K92" s="11">
        <v>45473</v>
      </c>
      <c r="M92" t="s">
        <v>43</v>
      </c>
      <c r="N92">
        <v>239202.96</v>
      </c>
      <c r="O92">
        <v>4</v>
      </c>
      <c r="P92">
        <v>18</v>
      </c>
      <c r="Q92" s="11">
        <v>45255</v>
      </c>
      <c r="R92" s="12">
        <v>9162.44</v>
      </c>
      <c r="S92" s="12">
        <v>80498.579999999987</v>
      </c>
      <c r="T92" s="12">
        <v>71336.139999999985</v>
      </c>
      <c r="U92" t="s">
        <v>456</v>
      </c>
      <c r="W92" s="11">
        <v>45260</v>
      </c>
      <c r="X92" s="11">
        <v>45255</v>
      </c>
    </row>
    <row r="93" spans="1:24" x14ac:dyDescent="0.45">
      <c r="A93" t="s">
        <v>48</v>
      </c>
      <c r="B93" t="s">
        <v>49</v>
      </c>
      <c r="C93">
        <v>6505</v>
      </c>
      <c r="D93">
        <v>1000</v>
      </c>
      <c r="E93" t="s">
        <v>39</v>
      </c>
      <c r="F93" t="s">
        <v>50</v>
      </c>
      <c r="G93" t="s">
        <v>51</v>
      </c>
      <c r="H93" t="s">
        <v>42</v>
      </c>
      <c r="I93" s="11">
        <v>44744</v>
      </c>
      <c r="J93" s="11">
        <v>44743</v>
      </c>
      <c r="K93" s="11">
        <v>45473</v>
      </c>
      <c r="M93" t="s">
        <v>43</v>
      </c>
      <c r="N93">
        <v>239202.96</v>
      </c>
      <c r="O93">
        <v>4</v>
      </c>
      <c r="P93">
        <v>19</v>
      </c>
      <c r="Q93" s="11">
        <v>45290</v>
      </c>
      <c r="R93" s="12">
        <v>11453.050000000001</v>
      </c>
      <c r="S93" s="12">
        <v>71336.139999999985</v>
      </c>
      <c r="T93" s="12">
        <v>59883.089999999982</v>
      </c>
      <c r="U93" t="s">
        <v>456</v>
      </c>
      <c r="W93" s="11">
        <v>45291</v>
      </c>
      <c r="X93" s="11">
        <v>45290</v>
      </c>
    </row>
    <row r="94" spans="1:24" x14ac:dyDescent="0.45">
      <c r="A94" t="s">
        <v>48</v>
      </c>
      <c r="B94" t="s">
        <v>49</v>
      </c>
      <c r="C94">
        <v>6505</v>
      </c>
      <c r="D94">
        <v>1000</v>
      </c>
      <c r="E94" t="s">
        <v>39</v>
      </c>
      <c r="F94" t="s">
        <v>50</v>
      </c>
      <c r="G94" t="s">
        <v>51</v>
      </c>
      <c r="H94" t="s">
        <v>42</v>
      </c>
      <c r="I94" s="11">
        <v>44744</v>
      </c>
      <c r="J94" s="11">
        <v>44743</v>
      </c>
      <c r="K94" s="11">
        <v>45473</v>
      </c>
      <c r="M94" t="s">
        <v>43</v>
      </c>
      <c r="N94">
        <v>239202.96</v>
      </c>
      <c r="O94">
        <v>4</v>
      </c>
      <c r="P94">
        <v>20</v>
      </c>
      <c r="Q94" s="11">
        <v>45325</v>
      </c>
      <c r="R94" s="12">
        <v>11453.050000000001</v>
      </c>
      <c r="S94" s="12">
        <v>59883.089999999982</v>
      </c>
      <c r="T94" s="12">
        <v>48430.039999999979</v>
      </c>
      <c r="U94" t="s">
        <v>456</v>
      </c>
      <c r="W94" s="11">
        <v>45351</v>
      </c>
      <c r="X94" s="11">
        <v>45325</v>
      </c>
    </row>
    <row r="95" spans="1:24" x14ac:dyDescent="0.45">
      <c r="A95" t="s">
        <v>48</v>
      </c>
      <c r="B95" t="s">
        <v>49</v>
      </c>
      <c r="C95">
        <v>6505</v>
      </c>
      <c r="D95">
        <v>1000</v>
      </c>
      <c r="E95" t="s">
        <v>39</v>
      </c>
      <c r="F95" t="s">
        <v>50</v>
      </c>
      <c r="G95" t="s">
        <v>51</v>
      </c>
      <c r="H95" t="s">
        <v>42</v>
      </c>
      <c r="I95" s="11">
        <v>44744</v>
      </c>
      <c r="J95" s="11">
        <v>44743</v>
      </c>
      <c r="K95" s="11">
        <v>45473</v>
      </c>
      <c r="M95" t="s">
        <v>43</v>
      </c>
      <c r="N95">
        <v>239202.96</v>
      </c>
      <c r="O95">
        <v>4</v>
      </c>
      <c r="P95">
        <v>21</v>
      </c>
      <c r="Q95" s="11">
        <v>45353</v>
      </c>
      <c r="R95" s="12">
        <v>9162.44</v>
      </c>
      <c r="S95" s="12">
        <v>48430.039999999979</v>
      </c>
      <c r="T95" s="12">
        <v>39267.599999999977</v>
      </c>
      <c r="U95" t="s">
        <v>456</v>
      </c>
      <c r="W95" s="11">
        <v>45382</v>
      </c>
      <c r="X95" s="11">
        <v>45353</v>
      </c>
    </row>
    <row r="96" spans="1:24" x14ac:dyDescent="0.45">
      <c r="A96" t="s">
        <v>48</v>
      </c>
      <c r="B96" t="s">
        <v>49</v>
      </c>
      <c r="C96">
        <v>6505</v>
      </c>
      <c r="D96">
        <v>1000</v>
      </c>
      <c r="E96" t="s">
        <v>39</v>
      </c>
      <c r="F96" t="s">
        <v>50</v>
      </c>
      <c r="G96" t="s">
        <v>51</v>
      </c>
      <c r="H96" t="s">
        <v>42</v>
      </c>
      <c r="I96" s="11">
        <v>44744</v>
      </c>
      <c r="J96" s="11">
        <v>44743</v>
      </c>
      <c r="K96" s="11">
        <v>45473</v>
      </c>
      <c r="M96" t="s">
        <v>43</v>
      </c>
      <c r="N96">
        <v>239202.96</v>
      </c>
      <c r="O96">
        <v>4</v>
      </c>
      <c r="P96">
        <v>22</v>
      </c>
      <c r="Q96" s="11">
        <v>45388</v>
      </c>
      <c r="R96" s="12">
        <v>11453.050000000001</v>
      </c>
      <c r="S96" s="12">
        <v>39267.599999999977</v>
      </c>
      <c r="T96" s="12">
        <v>27814.549999999974</v>
      </c>
      <c r="U96" t="s">
        <v>456</v>
      </c>
      <c r="W96" s="11">
        <v>45412</v>
      </c>
      <c r="X96" s="11">
        <v>45388</v>
      </c>
    </row>
    <row r="97" spans="1:24" x14ac:dyDescent="0.45">
      <c r="A97" t="s">
        <v>48</v>
      </c>
      <c r="B97" t="s">
        <v>49</v>
      </c>
      <c r="C97">
        <v>6505</v>
      </c>
      <c r="D97">
        <v>1000</v>
      </c>
      <c r="E97" t="s">
        <v>39</v>
      </c>
      <c r="F97" t="s">
        <v>50</v>
      </c>
      <c r="G97" t="s">
        <v>51</v>
      </c>
      <c r="H97" t="s">
        <v>42</v>
      </c>
      <c r="I97" s="11">
        <v>44744</v>
      </c>
      <c r="J97" s="11">
        <v>44743</v>
      </c>
      <c r="K97" s="11">
        <v>45473</v>
      </c>
      <c r="M97" t="s">
        <v>43</v>
      </c>
      <c r="N97">
        <v>239202.96</v>
      </c>
      <c r="O97">
        <v>4</v>
      </c>
      <c r="P97">
        <v>23</v>
      </c>
      <c r="Q97" s="11">
        <v>45416</v>
      </c>
      <c r="R97" s="12">
        <v>9162.44</v>
      </c>
      <c r="S97" s="12">
        <v>27814.549999999974</v>
      </c>
      <c r="T97" s="12">
        <v>18652.109999999971</v>
      </c>
      <c r="U97" t="s">
        <v>456</v>
      </c>
      <c r="W97" s="11">
        <v>45443</v>
      </c>
      <c r="X97" s="11">
        <v>45416</v>
      </c>
    </row>
    <row r="98" spans="1:24" x14ac:dyDescent="0.45">
      <c r="A98" t="s">
        <v>48</v>
      </c>
      <c r="B98" t="s">
        <v>49</v>
      </c>
      <c r="C98">
        <v>6505</v>
      </c>
      <c r="D98">
        <v>1000</v>
      </c>
      <c r="E98" t="s">
        <v>39</v>
      </c>
      <c r="F98" t="s">
        <v>50</v>
      </c>
      <c r="G98" t="s">
        <v>51</v>
      </c>
      <c r="H98" t="s">
        <v>42</v>
      </c>
      <c r="I98" s="11">
        <v>44744</v>
      </c>
      <c r="J98" s="11">
        <v>44743</v>
      </c>
      <c r="K98" s="11">
        <v>45473</v>
      </c>
      <c r="M98" t="s">
        <v>43</v>
      </c>
      <c r="N98">
        <v>239202.96</v>
      </c>
      <c r="O98">
        <v>4</v>
      </c>
      <c r="P98">
        <v>24</v>
      </c>
      <c r="Q98" s="11">
        <v>45444</v>
      </c>
      <c r="R98" s="12">
        <v>9162.44</v>
      </c>
      <c r="S98" s="12">
        <v>18652.109999999971</v>
      </c>
      <c r="T98" s="12">
        <v>9489.669999999971</v>
      </c>
      <c r="U98" t="s">
        <v>456</v>
      </c>
      <c r="W98" s="11">
        <v>45473</v>
      </c>
      <c r="X98" s="11">
        <v>45444</v>
      </c>
    </row>
    <row r="99" spans="1:24" x14ac:dyDescent="0.45">
      <c r="A99" t="s">
        <v>48</v>
      </c>
      <c r="B99" t="s">
        <v>49</v>
      </c>
      <c r="C99">
        <v>6505</v>
      </c>
      <c r="D99">
        <v>1000</v>
      </c>
      <c r="E99" t="s">
        <v>39</v>
      </c>
      <c r="F99" t="s">
        <v>50</v>
      </c>
      <c r="G99" t="s">
        <v>51</v>
      </c>
      <c r="H99" t="s">
        <v>42</v>
      </c>
      <c r="I99" s="11">
        <v>44744</v>
      </c>
      <c r="J99" s="11">
        <v>44743</v>
      </c>
      <c r="K99" s="11">
        <v>45473</v>
      </c>
      <c r="M99" t="s">
        <v>43</v>
      </c>
      <c r="N99">
        <v>239202.96</v>
      </c>
      <c r="O99">
        <v>4</v>
      </c>
      <c r="P99">
        <v>25</v>
      </c>
      <c r="Q99" s="11">
        <v>45479</v>
      </c>
      <c r="R99" s="12">
        <v>9489.67</v>
      </c>
      <c r="S99" s="12">
        <v>9489.669999999971</v>
      </c>
      <c r="T99" s="12">
        <v>-2.9103830456733704E-11</v>
      </c>
      <c r="U99" t="s">
        <v>456</v>
      </c>
      <c r="W99" s="11">
        <v>45504</v>
      </c>
      <c r="X99" s="11">
        <v>45479</v>
      </c>
    </row>
    <row r="100" spans="1:24" x14ac:dyDescent="0.45">
      <c r="A100" t="s">
        <v>52</v>
      </c>
      <c r="B100" t="s">
        <v>53</v>
      </c>
      <c r="C100">
        <v>6505</v>
      </c>
      <c r="D100">
        <v>1000</v>
      </c>
      <c r="E100" t="s">
        <v>39</v>
      </c>
      <c r="F100" t="s">
        <v>54</v>
      </c>
      <c r="G100">
        <v>14774789</v>
      </c>
      <c r="H100" t="s">
        <v>42</v>
      </c>
      <c r="I100" s="11">
        <v>44709</v>
      </c>
      <c r="J100" s="11">
        <v>44682</v>
      </c>
      <c r="K100" s="11">
        <v>45777</v>
      </c>
      <c r="M100" t="s">
        <v>43</v>
      </c>
      <c r="N100">
        <v>185399.05</v>
      </c>
      <c r="O100">
        <v>5</v>
      </c>
      <c r="P100">
        <v>1</v>
      </c>
      <c r="Q100" s="11">
        <v>44709</v>
      </c>
      <c r="R100" s="12">
        <v>4736.1699999999992</v>
      </c>
      <c r="S100" s="12">
        <v>185399.05</v>
      </c>
      <c r="T100" s="12">
        <v>180662.87999999998</v>
      </c>
      <c r="U100" t="s">
        <v>457</v>
      </c>
      <c r="W100" s="11">
        <v>44712</v>
      </c>
      <c r="X100" s="11">
        <v>44709</v>
      </c>
    </row>
    <row r="101" spans="1:24" x14ac:dyDescent="0.45">
      <c r="A101" t="s">
        <v>52</v>
      </c>
      <c r="B101" t="s">
        <v>53</v>
      </c>
      <c r="C101">
        <v>6505</v>
      </c>
      <c r="D101">
        <v>1000</v>
      </c>
      <c r="E101" t="s">
        <v>39</v>
      </c>
      <c r="F101" t="s">
        <v>54</v>
      </c>
      <c r="G101">
        <v>14774789</v>
      </c>
      <c r="H101" t="s">
        <v>42</v>
      </c>
      <c r="I101" s="11">
        <v>44709</v>
      </c>
      <c r="J101" s="11">
        <v>44682</v>
      </c>
      <c r="K101" s="11">
        <v>45777</v>
      </c>
      <c r="M101" t="s">
        <v>43</v>
      </c>
      <c r="N101">
        <v>185399.05</v>
      </c>
      <c r="O101">
        <v>5</v>
      </c>
      <c r="P101">
        <v>2</v>
      </c>
      <c r="Q101" s="11">
        <v>44744</v>
      </c>
      <c r="R101" s="12">
        <v>5920.5999999999995</v>
      </c>
      <c r="S101" s="12">
        <v>180662.87999999998</v>
      </c>
      <c r="T101" s="12">
        <v>174742.27999999997</v>
      </c>
      <c r="U101" t="s">
        <v>457</v>
      </c>
      <c r="W101" s="11">
        <v>44773</v>
      </c>
      <c r="X101" s="11">
        <v>44744</v>
      </c>
    </row>
    <row r="102" spans="1:24" x14ac:dyDescent="0.45">
      <c r="A102" t="s">
        <v>52</v>
      </c>
      <c r="B102" t="s">
        <v>53</v>
      </c>
      <c r="C102">
        <v>6505</v>
      </c>
      <c r="D102">
        <v>1000</v>
      </c>
      <c r="E102" t="s">
        <v>39</v>
      </c>
      <c r="F102" t="s">
        <v>54</v>
      </c>
      <c r="G102">
        <v>14774789</v>
      </c>
      <c r="H102" t="s">
        <v>42</v>
      </c>
      <c r="I102" s="11">
        <v>44709</v>
      </c>
      <c r="J102" s="11">
        <v>44682</v>
      </c>
      <c r="K102" s="11">
        <v>45777</v>
      </c>
      <c r="M102" t="s">
        <v>43</v>
      </c>
      <c r="N102">
        <v>185399.05</v>
      </c>
      <c r="O102">
        <v>5</v>
      </c>
      <c r="P102">
        <v>3</v>
      </c>
      <c r="Q102" s="11">
        <v>44772</v>
      </c>
      <c r="R102" s="12">
        <v>4736.4799999999996</v>
      </c>
      <c r="S102" s="12">
        <v>174742.27999999997</v>
      </c>
      <c r="T102" s="12">
        <v>170005.79999999996</v>
      </c>
      <c r="U102" t="s">
        <v>457</v>
      </c>
      <c r="W102" s="11">
        <v>44773</v>
      </c>
      <c r="X102" s="11">
        <v>44772</v>
      </c>
    </row>
    <row r="103" spans="1:24" x14ac:dyDescent="0.45">
      <c r="A103" t="s">
        <v>52</v>
      </c>
      <c r="B103" t="s">
        <v>53</v>
      </c>
      <c r="C103">
        <v>6505</v>
      </c>
      <c r="D103">
        <v>1000</v>
      </c>
      <c r="E103" t="s">
        <v>39</v>
      </c>
      <c r="F103" t="s">
        <v>54</v>
      </c>
      <c r="G103">
        <v>14774789</v>
      </c>
      <c r="H103" t="s">
        <v>42</v>
      </c>
      <c r="I103" s="11">
        <v>44709</v>
      </c>
      <c r="J103" s="11">
        <v>44682</v>
      </c>
      <c r="K103" s="11">
        <v>45777</v>
      </c>
      <c r="M103" t="s">
        <v>43</v>
      </c>
      <c r="N103">
        <v>185399.05</v>
      </c>
      <c r="O103">
        <v>5</v>
      </c>
      <c r="P103">
        <v>4</v>
      </c>
      <c r="Q103" s="11">
        <v>44800</v>
      </c>
      <c r="R103" s="12">
        <v>4736.4799999999996</v>
      </c>
      <c r="S103" s="12">
        <v>170005.79999999996</v>
      </c>
      <c r="T103" s="12">
        <v>165269.31999999995</v>
      </c>
      <c r="U103" t="s">
        <v>457</v>
      </c>
      <c r="W103" s="11">
        <v>44804</v>
      </c>
      <c r="X103" s="11">
        <v>44800</v>
      </c>
    </row>
    <row r="104" spans="1:24" x14ac:dyDescent="0.45">
      <c r="A104" t="s">
        <v>52</v>
      </c>
      <c r="B104" t="s">
        <v>53</v>
      </c>
      <c r="C104">
        <v>6505</v>
      </c>
      <c r="D104">
        <v>1000</v>
      </c>
      <c r="E104" t="s">
        <v>39</v>
      </c>
      <c r="F104" t="s">
        <v>54</v>
      </c>
      <c r="G104">
        <v>14774789</v>
      </c>
      <c r="H104" t="s">
        <v>42</v>
      </c>
      <c r="I104" s="11">
        <v>44709</v>
      </c>
      <c r="J104" s="11">
        <v>44682</v>
      </c>
      <c r="K104" s="11">
        <v>45777</v>
      </c>
      <c r="M104" t="s">
        <v>43</v>
      </c>
      <c r="N104">
        <v>185399.05</v>
      </c>
      <c r="O104">
        <v>5</v>
      </c>
      <c r="P104">
        <v>5</v>
      </c>
      <c r="Q104" s="11">
        <v>44835</v>
      </c>
      <c r="R104" s="12">
        <v>5920.5999999999995</v>
      </c>
      <c r="S104" s="12">
        <v>165269.31999999995</v>
      </c>
      <c r="T104" s="12">
        <v>159348.71999999994</v>
      </c>
      <c r="U104" t="s">
        <v>457</v>
      </c>
      <c r="W104" s="11">
        <v>44865</v>
      </c>
      <c r="X104" s="11">
        <v>44835</v>
      </c>
    </row>
    <row r="105" spans="1:24" x14ac:dyDescent="0.45">
      <c r="A105" t="s">
        <v>52</v>
      </c>
      <c r="B105" t="s">
        <v>53</v>
      </c>
      <c r="C105">
        <v>6505</v>
      </c>
      <c r="D105">
        <v>1000</v>
      </c>
      <c r="E105" t="s">
        <v>39</v>
      </c>
      <c r="F105" t="s">
        <v>54</v>
      </c>
      <c r="G105">
        <v>14774789</v>
      </c>
      <c r="H105" t="s">
        <v>42</v>
      </c>
      <c r="I105" s="11">
        <v>44709</v>
      </c>
      <c r="J105" s="11">
        <v>44682</v>
      </c>
      <c r="K105" s="11">
        <v>45777</v>
      </c>
      <c r="M105" t="s">
        <v>43</v>
      </c>
      <c r="N105">
        <v>185399.05</v>
      </c>
      <c r="O105">
        <v>5</v>
      </c>
      <c r="P105">
        <v>6</v>
      </c>
      <c r="Q105" s="11">
        <v>44863</v>
      </c>
      <c r="R105" s="12">
        <v>4736.4799999999996</v>
      </c>
      <c r="S105" s="12">
        <v>159348.71999999994</v>
      </c>
      <c r="T105" s="12">
        <v>154612.23999999993</v>
      </c>
      <c r="U105" t="s">
        <v>457</v>
      </c>
      <c r="W105" s="11">
        <v>44865</v>
      </c>
      <c r="X105" s="11">
        <v>44863</v>
      </c>
    </row>
    <row r="106" spans="1:24" x14ac:dyDescent="0.45">
      <c r="A106" t="s">
        <v>52</v>
      </c>
      <c r="B106" t="s">
        <v>53</v>
      </c>
      <c r="C106">
        <v>6505</v>
      </c>
      <c r="D106">
        <v>1000</v>
      </c>
      <c r="E106" t="s">
        <v>39</v>
      </c>
      <c r="F106" t="s">
        <v>54</v>
      </c>
      <c r="G106">
        <v>14774789</v>
      </c>
      <c r="H106" t="s">
        <v>42</v>
      </c>
      <c r="I106" s="11">
        <v>44709</v>
      </c>
      <c r="J106" s="11">
        <v>44682</v>
      </c>
      <c r="K106" s="11">
        <v>45777</v>
      </c>
      <c r="M106" t="s">
        <v>43</v>
      </c>
      <c r="N106">
        <v>185399.05</v>
      </c>
      <c r="O106">
        <v>5</v>
      </c>
      <c r="P106">
        <v>7</v>
      </c>
      <c r="Q106" s="11">
        <v>44891</v>
      </c>
      <c r="R106" s="12">
        <v>4736.4799999999996</v>
      </c>
      <c r="S106" s="12">
        <v>154612.23999999993</v>
      </c>
      <c r="T106" s="12">
        <v>149875.75999999992</v>
      </c>
      <c r="U106" t="s">
        <v>457</v>
      </c>
      <c r="W106" s="11">
        <v>44895</v>
      </c>
      <c r="X106" s="11">
        <v>44891</v>
      </c>
    </row>
    <row r="107" spans="1:24" x14ac:dyDescent="0.45">
      <c r="A107" t="s">
        <v>52</v>
      </c>
      <c r="B107" t="s">
        <v>53</v>
      </c>
      <c r="C107">
        <v>6505</v>
      </c>
      <c r="D107">
        <v>1000</v>
      </c>
      <c r="E107" t="s">
        <v>39</v>
      </c>
      <c r="F107" t="s">
        <v>54</v>
      </c>
      <c r="G107">
        <v>14774789</v>
      </c>
      <c r="H107" t="s">
        <v>42</v>
      </c>
      <c r="I107" s="11">
        <v>44709</v>
      </c>
      <c r="J107" s="11">
        <v>44682</v>
      </c>
      <c r="K107" s="11">
        <v>45777</v>
      </c>
      <c r="M107" t="s">
        <v>43</v>
      </c>
      <c r="N107">
        <v>185399.05</v>
      </c>
      <c r="O107">
        <v>5</v>
      </c>
      <c r="P107">
        <v>8</v>
      </c>
      <c r="Q107" s="11">
        <v>44926</v>
      </c>
      <c r="R107" s="12">
        <v>5920.5999999999995</v>
      </c>
      <c r="S107" s="12">
        <v>149875.75999999992</v>
      </c>
      <c r="T107" s="12">
        <v>143955.15999999992</v>
      </c>
      <c r="U107" t="s">
        <v>457</v>
      </c>
      <c r="W107" s="11">
        <v>44926</v>
      </c>
      <c r="X107" s="11">
        <v>44926</v>
      </c>
    </row>
    <row r="108" spans="1:24" x14ac:dyDescent="0.45">
      <c r="A108" t="s">
        <v>52</v>
      </c>
      <c r="B108" t="s">
        <v>53</v>
      </c>
      <c r="C108">
        <v>6505</v>
      </c>
      <c r="D108">
        <v>1000</v>
      </c>
      <c r="E108" t="s">
        <v>39</v>
      </c>
      <c r="F108" t="s">
        <v>54</v>
      </c>
      <c r="G108">
        <v>14774789</v>
      </c>
      <c r="H108" t="s">
        <v>42</v>
      </c>
      <c r="I108" s="11">
        <v>44709</v>
      </c>
      <c r="J108" s="11">
        <v>44682</v>
      </c>
      <c r="K108" s="11">
        <v>45777</v>
      </c>
      <c r="M108" t="s">
        <v>43</v>
      </c>
      <c r="N108">
        <v>185399.05</v>
      </c>
      <c r="O108">
        <v>5</v>
      </c>
      <c r="P108">
        <v>9</v>
      </c>
      <c r="Q108" s="11">
        <v>44954</v>
      </c>
      <c r="R108" s="12">
        <v>4736.4799999999996</v>
      </c>
      <c r="S108" s="12">
        <v>143955.15999999992</v>
      </c>
      <c r="T108" s="12">
        <v>139218.67999999991</v>
      </c>
      <c r="U108" t="s">
        <v>457</v>
      </c>
      <c r="W108" s="11">
        <v>44957</v>
      </c>
      <c r="X108" s="11">
        <v>44954</v>
      </c>
    </row>
    <row r="109" spans="1:24" x14ac:dyDescent="0.45">
      <c r="A109" t="s">
        <v>52</v>
      </c>
      <c r="B109" t="s">
        <v>53</v>
      </c>
      <c r="C109">
        <v>6505</v>
      </c>
      <c r="D109">
        <v>1000</v>
      </c>
      <c r="E109" t="s">
        <v>39</v>
      </c>
      <c r="F109" t="s">
        <v>54</v>
      </c>
      <c r="G109">
        <v>14774789</v>
      </c>
      <c r="H109" t="s">
        <v>42</v>
      </c>
      <c r="I109" s="11">
        <v>44709</v>
      </c>
      <c r="J109" s="11">
        <v>44682</v>
      </c>
      <c r="K109" s="11">
        <v>45777</v>
      </c>
      <c r="M109" t="s">
        <v>43</v>
      </c>
      <c r="N109">
        <v>185399.05</v>
      </c>
      <c r="O109">
        <v>5</v>
      </c>
      <c r="P109">
        <v>10</v>
      </c>
      <c r="Q109" s="11">
        <v>44982</v>
      </c>
      <c r="R109" s="12">
        <v>4736.4799999999996</v>
      </c>
      <c r="S109" s="12">
        <v>139218.67999999991</v>
      </c>
      <c r="T109" s="12">
        <v>134482.1999999999</v>
      </c>
      <c r="U109" t="s">
        <v>457</v>
      </c>
      <c r="W109" s="11">
        <v>44985</v>
      </c>
      <c r="X109" s="11">
        <v>44982</v>
      </c>
    </row>
    <row r="110" spans="1:24" x14ac:dyDescent="0.45">
      <c r="A110" t="s">
        <v>52</v>
      </c>
      <c r="B110" t="s">
        <v>53</v>
      </c>
      <c r="C110">
        <v>6505</v>
      </c>
      <c r="D110">
        <v>1000</v>
      </c>
      <c r="E110" t="s">
        <v>39</v>
      </c>
      <c r="F110" t="s">
        <v>54</v>
      </c>
      <c r="G110">
        <v>14774789</v>
      </c>
      <c r="H110" t="s">
        <v>42</v>
      </c>
      <c r="I110" s="11">
        <v>44709</v>
      </c>
      <c r="J110" s="11">
        <v>44682</v>
      </c>
      <c r="K110" s="11">
        <v>45777</v>
      </c>
      <c r="M110" t="s">
        <v>43</v>
      </c>
      <c r="N110">
        <v>185399.05</v>
      </c>
      <c r="O110">
        <v>5</v>
      </c>
      <c r="P110">
        <v>11</v>
      </c>
      <c r="Q110" s="11">
        <v>45017</v>
      </c>
      <c r="R110" s="12">
        <v>5920.5999999999995</v>
      </c>
      <c r="S110" s="12">
        <v>134482.1999999999</v>
      </c>
      <c r="T110" s="12">
        <v>128561.59999999989</v>
      </c>
      <c r="U110" t="s">
        <v>457</v>
      </c>
      <c r="W110" s="11">
        <v>45046</v>
      </c>
      <c r="X110" s="11">
        <v>45017</v>
      </c>
    </row>
    <row r="111" spans="1:24" x14ac:dyDescent="0.45">
      <c r="A111" t="s">
        <v>52</v>
      </c>
      <c r="B111" t="s">
        <v>53</v>
      </c>
      <c r="C111">
        <v>6505</v>
      </c>
      <c r="D111">
        <v>1000</v>
      </c>
      <c r="E111" t="s">
        <v>39</v>
      </c>
      <c r="F111" t="s">
        <v>54</v>
      </c>
      <c r="G111">
        <v>14774789</v>
      </c>
      <c r="H111" t="s">
        <v>42</v>
      </c>
      <c r="I111" s="11">
        <v>44709</v>
      </c>
      <c r="J111" s="11">
        <v>44682</v>
      </c>
      <c r="K111" s="11">
        <v>45777</v>
      </c>
      <c r="M111" t="s">
        <v>43</v>
      </c>
      <c r="N111">
        <v>185399.05</v>
      </c>
      <c r="O111">
        <v>5</v>
      </c>
      <c r="P111">
        <v>12</v>
      </c>
      <c r="Q111" s="11">
        <v>45045</v>
      </c>
      <c r="R111" s="12">
        <v>4736.4799999999996</v>
      </c>
      <c r="S111" s="12">
        <v>128561.59999999989</v>
      </c>
      <c r="T111" s="12">
        <v>123825.11999999989</v>
      </c>
      <c r="U111" t="s">
        <v>457</v>
      </c>
      <c r="W111" s="11">
        <v>45046</v>
      </c>
      <c r="X111" s="11">
        <v>45045</v>
      </c>
    </row>
    <row r="112" spans="1:24" x14ac:dyDescent="0.45">
      <c r="A112" t="s">
        <v>52</v>
      </c>
      <c r="B112" t="s">
        <v>53</v>
      </c>
      <c r="C112">
        <v>6505</v>
      </c>
      <c r="D112">
        <v>1000</v>
      </c>
      <c r="E112" t="s">
        <v>39</v>
      </c>
      <c r="F112" t="s">
        <v>54</v>
      </c>
      <c r="G112">
        <v>14774789</v>
      </c>
      <c r="H112" t="s">
        <v>42</v>
      </c>
      <c r="I112" s="11">
        <v>44709</v>
      </c>
      <c r="J112" s="11">
        <v>44682</v>
      </c>
      <c r="K112" s="11">
        <v>45777</v>
      </c>
      <c r="M112" t="s">
        <v>43</v>
      </c>
      <c r="N112">
        <v>185399.05</v>
      </c>
      <c r="O112">
        <v>5</v>
      </c>
      <c r="P112">
        <v>13</v>
      </c>
      <c r="Q112" s="11">
        <v>45073</v>
      </c>
      <c r="R112" s="12">
        <v>4736.4799999999996</v>
      </c>
      <c r="S112" s="12">
        <v>123825.11999999989</v>
      </c>
      <c r="T112" s="12">
        <v>119088.6399999999</v>
      </c>
      <c r="U112" t="s">
        <v>457</v>
      </c>
      <c r="W112" s="11">
        <v>45077</v>
      </c>
      <c r="X112" s="11">
        <v>45073</v>
      </c>
    </row>
    <row r="113" spans="1:24" x14ac:dyDescent="0.45">
      <c r="A113" t="s">
        <v>52</v>
      </c>
      <c r="B113" t="s">
        <v>53</v>
      </c>
      <c r="C113">
        <v>6505</v>
      </c>
      <c r="D113">
        <v>1000</v>
      </c>
      <c r="E113" t="s">
        <v>39</v>
      </c>
      <c r="F113" t="s">
        <v>54</v>
      </c>
      <c r="G113">
        <v>14774789</v>
      </c>
      <c r="H113" t="s">
        <v>42</v>
      </c>
      <c r="I113" s="11">
        <v>44709</v>
      </c>
      <c r="J113" s="11">
        <v>44682</v>
      </c>
      <c r="K113" s="11">
        <v>45777</v>
      </c>
      <c r="M113" t="s">
        <v>43</v>
      </c>
      <c r="N113">
        <v>185399.05</v>
      </c>
      <c r="O113">
        <v>5</v>
      </c>
      <c r="P113">
        <v>14</v>
      </c>
      <c r="Q113" s="11">
        <v>45108</v>
      </c>
      <c r="R113" s="12">
        <v>5920.5999999999995</v>
      </c>
      <c r="S113" s="12">
        <v>119088.6399999999</v>
      </c>
      <c r="T113" s="12">
        <v>113168.03999999989</v>
      </c>
      <c r="U113" t="s">
        <v>457</v>
      </c>
      <c r="W113" s="11">
        <v>45138</v>
      </c>
      <c r="X113" s="11">
        <v>45108</v>
      </c>
    </row>
    <row r="114" spans="1:24" x14ac:dyDescent="0.45">
      <c r="A114" t="s">
        <v>52</v>
      </c>
      <c r="B114" t="s">
        <v>53</v>
      </c>
      <c r="C114">
        <v>6505</v>
      </c>
      <c r="D114">
        <v>1000</v>
      </c>
      <c r="E114" t="s">
        <v>39</v>
      </c>
      <c r="F114" t="s">
        <v>54</v>
      </c>
      <c r="G114">
        <v>14774789</v>
      </c>
      <c r="H114" t="s">
        <v>42</v>
      </c>
      <c r="I114" s="11">
        <v>44709</v>
      </c>
      <c r="J114" s="11">
        <v>44682</v>
      </c>
      <c r="K114" s="11">
        <v>45777</v>
      </c>
      <c r="M114" t="s">
        <v>43</v>
      </c>
      <c r="N114">
        <v>185399.05</v>
      </c>
      <c r="O114">
        <v>5</v>
      </c>
      <c r="P114">
        <v>15</v>
      </c>
      <c r="Q114" s="11">
        <v>45136</v>
      </c>
      <c r="R114" s="12">
        <v>4736.4799999999996</v>
      </c>
      <c r="S114" s="12">
        <v>113168.03999999989</v>
      </c>
      <c r="T114" s="12">
        <v>108431.5599999999</v>
      </c>
      <c r="U114" t="s">
        <v>457</v>
      </c>
      <c r="W114" s="11">
        <v>45138</v>
      </c>
      <c r="X114" s="11">
        <v>45136</v>
      </c>
    </row>
    <row r="115" spans="1:24" x14ac:dyDescent="0.45">
      <c r="A115" t="s">
        <v>52</v>
      </c>
      <c r="B115" t="s">
        <v>53</v>
      </c>
      <c r="C115">
        <v>6505</v>
      </c>
      <c r="D115">
        <v>1000</v>
      </c>
      <c r="E115" t="s">
        <v>39</v>
      </c>
      <c r="F115" t="s">
        <v>54</v>
      </c>
      <c r="G115">
        <v>14774789</v>
      </c>
      <c r="H115" t="s">
        <v>42</v>
      </c>
      <c r="I115" s="11">
        <v>44709</v>
      </c>
      <c r="J115" s="11">
        <v>44682</v>
      </c>
      <c r="K115" s="11">
        <v>45777</v>
      </c>
      <c r="M115" t="s">
        <v>43</v>
      </c>
      <c r="N115">
        <v>185399.05</v>
      </c>
      <c r="O115">
        <v>5</v>
      </c>
      <c r="P115">
        <v>16</v>
      </c>
      <c r="Q115" s="11">
        <v>45164</v>
      </c>
      <c r="R115" s="12">
        <v>4736.4799999999996</v>
      </c>
      <c r="S115" s="12">
        <v>108431.5599999999</v>
      </c>
      <c r="T115" s="12">
        <v>103695.0799999999</v>
      </c>
      <c r="U115" t="s">
        <v>457</v>
      </c>
      <c r="W115" s="11">
        <v>45169</v>
      </c>
      <c r="X115" s="11">
        <v>45164</v>
      </c>
    </row>
    <row r="116" spans="1:24" x14ac:dyDescent="0.45">
      <c r="A116" t="s">
        <v>52</v>
      </c>
      <c r="B116" t="s">
        <v>53</v>
      </c>
      <c r="C116">
        <v>6505</v>
      </c>
      <c r="D116">
        <v>1000</v>
      </c>
      <c r="E116" t="s">
        <v>39</v>
      </c>
      <c r="F116" t="s">
        <v>54</v>
      </c>
      <c r="G116">
        <v>14774789</v>
      </c>
      <c r="H116" t="s">
        <v>42</v>
      </c>
      <c r="I116" s="11">
        <v>44709</v>
      </c>
      <c r="J116" s="11">
        <v>44682</v>
      </c>
      <c r="K116" s="11">
        <v>45777</v>
      </c>
      <c r="M116" t="s">
        <v>43</v>
      </c>
      <c r="N116">
        <v>185399.05</v>
      </c>
      <c r="O116">
        <v>5</v>
      </c>
      <c r="P116">
        <v>17</v>
      </c>
      <c r="Q116" s="11">
        <v>45199</v>
      </c>
      <c r="R116" s="12">
        <v>5920.5999999999995</v>
      </c>
      <c r="S116" s="12">
        <v>103695.0799999999</v>
      </c>
      <c r="T116" s="12">
        <v>97774.479999999894</v>
      </c>
      <c r="U116" t="s">
        <v>457</v>
      </c>
      <c r="W116" s="11">
        <v>45199</v>
      </c>
      <c r="X116" s="11">
        <v>45199</v>
      </c>
    </row>
    <row r="117" spans="1:24" x14ac:dyDescent="0.45">
      <c r="A117" t="s">
        <v>52</v>
      </c>
      <c r="B117" t="s">
        <v>53</v>
      </c>
      <c r="C117">
        <v>6505</v>
      </c>
      <c r="D117">
        <v>1000</v>
      </c>
      <c r="E117" t="s">
        <v>39</v>
      </c>
      <c r="F117" t="s">
        <v>54</v>
      </c>
      <c r="G117">
        <v>14774789</v>
      </c>
      <c r="H117" t="s">
        <v>42</v>
      </c>
      <c r="I117" s="11">
        <v>44709</v>
      </c>
      <c r="J117" s="11">
        <v>44682</v>
      </c>
      <c r="K117" s="11">
        <v>45777</v>
      </c>
      <c r="M117" t="s">
        <v>43</v>
      </c>
      <c r="N117">
        <v>185399.05</v>
      </c>
      <c r="O117">
        <v>5</v>
      </c>
      <c r="P117">
        <v>18</v>
      </c>
      <c r="Q117" s="11">
        <v>45227</v>
      </c>
      <c r="R117" s="12">
        <v>4736.4799999999996</v>
      </c>
      <c r="S117" s="12">
        <v>97774.479999999894</v>
      </c>
      <c r="T117" s="12">
        <v>93037.999999999898</v>
      </c>
      <c r="U117" t="s">
        <v>457</v>
      </c>
      <c r="W117" s="11">
        <v>45230</v>
      </c>
      <c r="X117" s="11">
        <v>45227</v>
      </c>
    </row>
    <row r="118" spans="1:24" x14ac:dyDescent="0.45">
      <c r="A118" t="s">
        <v>52</v>
      </c>
      <c r="B118" t="s">
        <v>53</v>
      </c>
      <c r="C118">
        <v>6505</v>
      </c>
      <c r="D118">
        <v>1000</v>
      </c>
      <c r="E118" t="s">
        <v>39</v>
      </c>
      <c r="F118" t="s">
        <v>54</v>
      </c>
      <c r="G118">
        <v>14774789</v>
      </c>
      <c r="H118" t="s">
        <v>42</v>
      </c>
      <c r="I118" s="11">
        <v>44709</v>
      </c>
      <c r="J118" s="11">
        <v>44682</v>
      </c>
      <c r="K118" s="11">
        <v>45777</v>
      </c>
      <c r="M118" t="s">
        <v>43</v>
      </c>
      <c r="N118">
        <v>185399.05</v>
      </c>
      <c r="O118">
        <v>5</v>
      </c>
      <c r="P118">
        <v>19</v>
      </c>
      <c r="Q118" s="11">
        <v>45255</v>
      </c>
      <c r="R118" s="12">
        <v>4736.4799999999996</v>
      </c>
      <c r="S118" s="12">
        <v>93037.999999999898</v>
      </c>
      <c r="T118" s="12">
        <v>88301.519999999902</v>
      </c>
      <c r="U118" t="s">
        <v>457</v>
      </c>
      <c r="W118" s="11">
        <v>45260</v>
      </c>
      <c r="X118" s="11">
        <v>45255</v>
      </c>
    </row>
    <row r="119" spans="1:24" x14ac:dyDescent="0.45">
      <c r="A119" t="s">
        <v>52</v>
      </c>
      <c r="B119" t="s">
        <v>53</v>
      </c>
      <c r="C119">
        <v>6505</v>
      </c>
      <c r="D119">
        <v>1000</v>
      </c>
      <c r="E119" t="s">
        <v>39</v>
      </c>
      <c r="F119" t="s">
        <v>54</v>
      </c>
      <c r="G119">
        <v>14774789</v>
      </c>
      <c r="H119" t="s">
        <v>42</v>
      </c>
      <c r="I119" s="11">
        <v>44709</v>
      </c>
      <c r="J119" s="11">
        <v>44682</v>
      </c>
      <c r="K119" s="11">
        <v>45777</v>
      </c>
      <c r="M119" t="s">
        <v>43</v>
      </c>
      <c r="N119">
        <v>185399.05</v>
      </c>
      <c r="O119">
        <v>5</v>
      </c>
      <c r="P119">
        <v>20</v>
      </c>
      <c r="Q119" s="11">
        <v>45290</v>
      </c>
      <c r="R119" s="12">
        <v>5920.5999999999995</v>
      </c>
      <c r="S119" s="12">
        <v>88301.519999999902</v>
      </c>
      <c r="T119" s="12">
        <v>82380.919999999896</v>
      </c>
      <c r="U119" t="s">
        <v>457</v>
      </c>
      <c r="W119" s="11">
        <v>45291</v>
      </c>
      <c r="X119" s="11">
        <v>45290</v>
      </c>
    </row>
    <row r="120" spans="1:24" x14ac:dyDescent="0.45">
      <c r="A120" t="s">
        <v>52</v>
      </c>
      <c r="B120" t="s">
        <v>53</v>
      </c>
      <c r="C120">
        <v>6505</v>
      </c>
      <c r="D120">
        <v>1000</v>
      </c>
      <c r="E120" t="s">
        <v>39</v>
      </c>
      <c r="F120" t="s">
        <v>54</v>
      </c>
      <c r="G120">
        <v>14774789</v>
      </c>
      <c r="H120" t="s">
        <v>42</v>
      </c>
      <c r="I120" s="11">
        <v>44709</v>
      </c>
      <c r="J120" s="11">
        <v>44682</v>
      </c>
      <c r="K120" s="11">
        <v>45777</v>
      </c>
      <c r="M120" t="s">
        <v>43</v>
      </c>
      <c r="N120">
        <v>185399.05</v>
      </c>
      <c r="O120">
        <v>5</v>
      </c>
      <c r="P120">
        <v>21</v>
      </c>
      <c r="Q120" s="11">
        <v>45325</v>
      </c>
      <c r="R120" s="12">
        <v>5920.5999999999995</v>
      </c>
      <c r="S120" s="12">
        <v>82380.919999999896</v>
      </c>
      <c r="T120" s="12">
        <v>76460.319999999891</v>
      </c>
      <c r="U120" t="s">
        <v>457</v>
      </c>
      <c r="W120" s="11">
        <v>45351</v>
      </c>
      <c r="X120" s="11">
        <v>45325</v>
      </c>
    </row>
    <row r="121" spans="1:24" x14ac:dyDescent="0.45">
      <c r="A121" t="s">
        <v>52</v>
      </c>
      <c r="B121" t="s">
        <v>53</v>
      </c>
      <c r="C121">
        <v>6505</v>
      </c>
      <c r="D121">
        <v>1000</v>
      </c>
      <c r="E121" t="s">
        <v>39</v>
      </c>
      <c r="F121" t="s">
        <v>54</v>
      </c>
      <c r="G121">
        <v>14774789</v>
      </c>
      <c r="H121" t="s">
        <v>42</v>
      </c>
      <c r="I121" s="11">
        <v>44709</v>
      </c>
      <c r="J121" s="11">
        <v>44682</v>
      </c>
      <c r="K121" s="11">
        <v>45777</v>
      </c>
      <c r="M121" t="s">
        <v>43</v>
      </c>
      <c r="N121">
        <v>185399.05</v>
      </c>
      <c r="O121">
        <v>5</v>
      </c>
      <c r="P121">
        <v>22</v>
      </c>
      <c r="Q121" s="11">
        <v>45353</v>
      </c>
      <c r="R121" s="12">
        <v>4736.4799999999996</v>
      </c>
      <c r="S121" s="12">
        <v>76460.319999999891</v>
      </c>
      <c r="T121" s="12">
        <v>71723.839999999895</v>
      </c>
      <c r="U121" t="s">
        <v>457</v>
      </c>
      <c r="W121" s="11">
        <v>45382</v>
      </c>
      <c r="X121" s="11">
        <v>45353</v>
      </c>
    </row>
    <row r="122" spans="1:24" x14ac:dyDescent="0.45">
      <c r="A122" t="s">
        <v>52</v>
      </c>
      <c r="B122" t="s">
        <v>53</v>
      </c>
      <c r="C122">
        <v>6505</v>
      </c>
      <c r="D122">
        <v>1000</v>
      </c>
      <c r="E122" t="s">
        <v>39</v>
      </c>
      <c r="F122" t="s">
        <v>54</v>
      </c>
      <c r="G122">
        <v>14774789</v>
      </c>
      <c r="H122" t="s">
        <v>42</v>
      </c>
      <c r="I122" s="11">
        <v>44709</v>
      </c>
      <c r="J122" s="11">
        <v>44682</v>
      </c>
      <c r="K122" s="11">
        <v>45777</v>
      </c>
      <c r="M122" t="s">
        <v>43</v>
      </c>
      <c r="N122">
        <v>185399.05</v>
      </c>
      <c r="O122">
        <v>5</v>
      </c>
      <c r="P122">
        <v>23</v>
      </c>
      <c r="Q122" s="11">
        <v>45388</v>
      </c>
      <c r="R122" s="12">
        <v>5920.5999999999995</v>
      </c>
      <c r="S122" s="12">
        <v>71723.839999999895</v>
      </c>
      <c r="T122" s="12">
        <v>65803.239999999889</v>
      </c>
      <c r="U122" t="s">
        <v>457</v>
      </c>
      <c r="W122" s="11">
        <v>45412</v>
      </c>
      <c r="X122" s="11">
        <v>45388</v>
      </c>
    </row>
    <row r="123" spans="1:24" x14ac:dyDescent="0.45">
      <c r="A123" t="s">
        <v>52</v>
      </c>
      <c r="B123" t="s">
        <v>53</v>
      </c>
      <c r="C123">
        <v>6505</v>
      </c>
      <c r="D123">
        <v>1000</v>
      </c>
      <c r="E123" t="s">
        <v>39</v>
      </c>
      <c r="F123" t="s">
        <v>54</v>
      </c>
      <c r="G123">
        <v>14774789</v>
      </c>
      <c r="H123" t="s">
        <v>42</v>
      </c>
      <c r="I123" s="11">
        <v>44709</v>
      </c>
      <c r="J123" s="11">
        <v>44682</v>
      </c>
      <c r="K123" s="11">
        <v>45777</v>
      </c>
      <c r="M123" t="s">
        <v>43</v>
      </c>
      <c r="N123">
        <v>185399.05</v>
      </c>
      <c r="O123">
        <v>5</v>
      </c>
      <c r="P123">
        <v>24</v>
      </c>
      <c r="Q123" s="11">
        <v>45416</v>
      </c>
      <c r="R123" s="12">
        <v>4736.4799999999996</v>
      </c>
      <c r="S123" s="12">
        <v>65803.239999999889</v>
      </c>
      <c r="T123" s="12">
        <v>61066.759999999893</v>
      </c>
      <c r="U123" t="s">
        <v>457</v>
      </c>
      <c r="W123" s="11">
        <v>45443</v>
      </c>
      <c r="X123" s="11">
        <v>45416</v>
      </c>
    </row>
    <row r="124" spans="1:24" x14ac:dyDescent="0.45">
      <c r="A124" t="s">
        <v>52</v>
      </c>
      <c r="B124" t="s">
        <v>53</v>
      </c>
      <c r="C124">
        <v>6505</v>
      </c>
      <c r="D124">
        <v>1000</v>
      </c>
      <c r="E124" t="s">
        <v>39</v>
      </c>
      <c r="F124" t="s">
        <v>54</v>
      </c>
      <c r="G124">
        <v>14774789</v>
      </c>
      <c r="H124" t="s">
        <v>42</v>
      </c>
      <c r="I124" s="11">
        <v>44709</v>
      </c>
      <c r="J124" s="11">
        <v>44682</v>
      </c>
      <c r="K124" s="11">
        <v>45777</v>
      </c>
      <c r="M124" t="s">
        <v>43</v>
      </c>
      <c r="N124">
        <v>185399.05</v>
      </c>
      <c r="O124">
        <v>5</v>
      </c>
      <c r="P124">
        <v>25</v>
      </c>
      <c r="Q124" s="11">
        <v>45444</v>
      </c>
      <c r="R124" s="12">
        <v>4736.4799999999996</v>
      </c>
      <c r="S124" s="12">
        <v>61066.759999999893</v>
      </c>
      <c r="T124" s="12">
        <v>56330.279999999897</v>
      </c>
      <c r="U124" t="s">
        <v>457</v>
      </c>
      <c r="W124" s="11">
        <v>45473</v>
      </c>
      <c r="X124" s="11">
        <v>45444</v>
      </c>
    </row>
    <row r="125" spans="1:24" x14ac:dyDescent="0.45">
      <c r="A125" t="s">
        <v>52</v>
      </c>
      <c r="B125" t="s">
        <v>53</v>
      </c>
      <c r="C125">
        <v>6505</v>
      </c>
      <c r="D125">
        <v>1000</v>
      </c>
      <c r="E125" t="s">
        <v>39</v>
      </c>
      <c r="F125" t="s">
        <v>54</v>
      </c>
      <c r="G125">
        <v>14774789</v>
      </c>
      <c r="H125" t="s">
        <v>42</v>
      </c>
      <c r="I125" s="11">
        <v>44709</v>
      </c>
      <c r="J125" s="11">
        <v>44682</v>
      </c>
      <c r="K125" s="11">
        <v>45777</v>
      </c>
      <c r="M125" t="s">
        <v>43</v>
      </c>
      <c r="N125">
        <v>185399.05</v>
      </c>
      <c r="O125">
        <v>5</v>
      </c>
      <c r="P125">
        <v>26</v>
      </c>
      <c r="Q125" s="11">
        <v>45479</v>
      </c>
      <c r="R125" s="12">
        <v>5920.5999999999995</v>
      </c>
      <c r="S125" s="12">
        <v>56330.279999999897</v>
      </c>
      <c r="T125" s="12">
        <v>50409.679999999898</v>
      </c>
      <c r="U125" t="s">
        <v>457</v>
      </c>
      <c r="W125" s="11">
        <v>45504</v>
      </c>
      <c r="X125" s="11">
        <v>45479</v>
      </c>
    </row>
    <row r="126" spans="1:24" x14ac:dyDescent="0.45">
      <c r="A126" t="s">
        <v>52</v>
      </c>
      <c r="B126" t="s">
        <v>53</v>
      </c>
      <c r="C126">
        <v>6505</v>
      </c>
      <c r="D126">
        <v>1000</v>
      </c>
      <c r="E126" t="s">
        <v>39</v>
      </c>
      <c r="F126" t="s">
        <v>54</v>
      </c>
      <c r="G126">
        <v>14774789</v>
      </c>
      <c r="H126" t="s">
        <v>42</v>
      </c>
      <c r="I126" s="11">
        <v>44709</v>
      </c>
      <c r="J126" s="11">
        <v>44682</v>
      </c>
      <c r="K126" s="11">
        <v>45777</v>
      </c>
      <c r="M126" t="s">
        <v>43</v>
      </c>
      <c r="N126">
        <v>185399.05</v>
      </c>
      <c r="O126">
        <v>5</v>
      </c>
      <c r="P126">
        <v>27</v>
      </c>
      <c r="Q126" s="11">
        <v>45507</v>
      </c>
      <c r="R126" s="12">
        <v>4736.4799999999996</v>
      </c>
      <c r="S126" s="12">
        <v>50409.679999999898</v>
      </c>
      <c r="T126" s="12">
        <v>45673.199999999895</v>
      </c>
      <c r="U126" t="s">
        <v>457</v>
      </c>
      <c r="W126" s="11">
        <v>45535</v>
      </c>
      <c r="X126" s="11">
        <v>45507</v>
      </c>
    </row>
    <row r="127" spans="1:24" x14ac:dyDescent="0.45">
      <c r="A127" t="s">
        <v>52</v>
      </c>
      <c r="B127" t="s">
        <v>53</v>
      </c>
      <c r="C127">
        <v>6505</v>
      </c>
      <c r="D127">
        <v>1000</v>
      </c>
      <c r="E127" t="s">
        <v>39</v>
      </c>
      <c r="F127" t="s">
        <v>54</v>
      </c>
      <c r="G127">
        <v>14774789</v>
      </c>
      <c r="H127" t="s">
        <v>42</v>
      </c>
      <c r="I127" s="11">
        <v>44709</v>
      </c>
      <c r="J127" s="11">
        <v>44682</v>
      </c>
      <c r="K127" s="11">
        <v>45777</v>
      </c>
      <c r="M127" t="s">
        <v>43</v>
      </c>
      <c r="N127">
        <v>185399.05</v>
      </c>
      <c r="O127">
        <v>5</v>
      </c>
      <c r="P127">
        <v>28</v>
      </c>
      <c r="Q127" s="11">
        <v>45535</v>
      </c>
      <c r="R127" s="12">
        <v>4736.4799999999996</v>
      </c>
      <c r="S127" s="12">
        <v>45673.199999999895</v>
      </c>
      <c r="T127" s="12">
        <v>40936.719999999899</v>
      </c>
      <c r="U127" t="s">
        <v>457</v>
      </c>
      <c r="W127" s="11">
        <v>45535</v>
      </c>
      <c r="X127" s="11">
        <v>45535</v>
      </c>
    </row>
    <row r="128" spans="1:24" x14ac:dyDescent="0.45">
      <c r="A128" t="s">
        <v>52</v>
      </c>
      <c r="B128" t="s">
        <v>53</v>
      </c>
      <c r="C128">
        <v>6505</v>
      </c>
      <c r="D128">
        <v>1000</v>
      </c>
      <c r="E128" t="s">
        <v>39</v>
      </c>
      <c r="F128" t="s">
        <v>54</v>
      </c>
      <c r="G128">
        <v>14774789</v>
      </c>
      <c r="H128" t="s">
        <v>42</v>
      </c>
      <c r="I128" s="11">
        <v>44709</v>
      </c>
      <c r="J128" s="11">
        <v>44682</v>
      </c>
      <c r="K128" s="11">
        <v>45777</v>
      </c>
      <c r="M128" t="s">
        <v>43</v>
      </c>
      <c r="N128">
        <v>185399.05</v>
      </c>
      <c r="O128">
        <v>5</v>
      </c>
      <c r="P128">
        <v>29</v>
      </c>
      <c r="Q128" s="11">
        <v>45570</v>
      </c>
      <c r="R128" s="12">
        <v>5920.5999999999995</v>
      </c>
      <c r="S128" s="12">
        <v>40936.719999999899</v>
      </c>
      <c r="T128" s="12">
        <v>35016.119999999901</v>
      </c>
      <c r="U128" t="s">
        <v>457</v>
      </c>
      <c r="W128" s="11">
        <v>45596</v>
      </c>
      <c r="X128" s="11">
        <v>45570</v>
      </c>
    </row>
    <row r="129" spans="1:24" x14ac:dyDescent="0.45">
      <c r="A129" t="s">
        <v>52</v>
      </c>
      <c r="B129" t="s">
        <v>53</v>
      </c>
      <c r="C129">
        <v>6505</v>
      </c>
      <c r="D129">
        <v>1000</v>
      </c>
      <c r="E129" t="s">
        <v>39</v>
      </c>
      <c r="F129" t="s">
        <v>54</v>
      </c>
      <c r="G129">
        <v>14774789</v>
      </c>
      <c r="H129" t="s">
        <v>42</v>
      </c>
      <c r="I129" s="11">
        <v>44709</v>
      </c>
      <c r="J129" s="11">
        <v>44682</v>
      </c>
      <c r="K129" s="11">
        <v>45777</v>
      </c>
      <c r="M129" t="s">
        <v>43</v>
      </c>
      <c r="N129">
        <v>185399.05</v>
      </c>
      <c r="O129">
        <v>5</v>
      </c>
      <c r="P129">
        <v>30</v>
      </c>
      <c r="Q129" s="11">
        <v>45598</v>
      </c>
      <c r="R129" s="12">
        <v>4736.4799999999996</v>
      </c>
      <c r="S129" s="12">
        <v>35016.119999999901</v>
      </c>
      <c r="T129" s="12">
        <v>30279.639999999901</v>
      </c>
      <c r="U129" t="s">
        <v>457</v>
      </c>
      <c r="W129" s="11">
        <v>45626</v>
      </c>
      <c r="X129" s="11">
        <v>45598</v>
      </c>
    </row>
    <row r="130" spans="1:24" x14ac:dyDescent="0.45">
      <c r="A130" t="s">
        <v>52</v>
      </c>
      <c r="B130" t="s">
        <v>53</v>
      </c>
      <c r="C130">
        <v>6505</v>
      </c>
      <c r="D130">
        <v>1000</v>
      </c>
      <c r="E130" t="s">
        <v>39</v>
      </c>
      <c r="F130" t="s">
        <v>54</v>
      </c>
      <c r="G130">
        <v>14774789</v>
      </c>
      <c r="H130" t="s">
        <v>42</v>
      </c>
      <c r="I130" s="11">
        <v>44709</v>
      </c>
      <c r="J130" s="11">
        <v>44682</v>
      </c>
      <c r="K130" s="11">
        <v>45777</v>
      </c>
      <c r="M130" t="s">
        <v>43</v>
      </c>
      <c r="N130">
        <v>185399.05</v>
      </c>
      <c r="O130">
        <v>5</v>
      </c>
      <c r="P130">
        <v>31</v>
      </c>
      <c r="Q130" s="11">
        <v>45626</v>
      </c>
      <c r="R130" s="12">
        <v>4736.4799999999996</v>
      </c>
      <c r="S130" s="12">
        <v>30279.639999999901</v>
      </c>
      <c r="T130" s="12">
        <v>25543.159999999902</v>
      </c>
      <c r="U130" t="s">
        <v>457</v>
      </c>
      <c r="W130" s="11">
        <v>45626</v>
      </c>
      <c r="X130" s="11">
        <v>45626</v>
      </c>
    </row>
    <row r="131" spans="1:24" x14ac:dyDescent="0.45">
      <c r="A131" t="s">
        <v>52</v>
      </c>
      <c r="B131" t="s">
        <v>53</v>
      </c>
      <c r="C131">
        <v>6505</v>
      </c>
      <c r="D131">
        <v>1000</v>
      </c>
      <c r="E131" t="s">
        <v>39</v>
      </c>
      <c r="F131" t="s">
        <v>54</v>
      </c>
      <c r="G131">
        <v>14774789</v>
      </c>
      <c r="H131" t="s">
        <v>42</v>
      </c>
      <c r="I131" s="11">
        <v>44709</v>
      </c>
      <c r="J131" s="11">
        <v>44682</v>
      </c>
      <c r="K131" s="11">
        <v>45777</v>
      </c>
      <c r="M131" t="s">
        <v>43</v>
      </c>
      <c r="N131">
        <v>185399.05</v>
      </c>
      <c r="O131">
        <v>5</v>
      </c>
      <c r="P131">
        <v>32</v>
      </c>
      <c r="Q131" s="11">
        <v>45661</v>
      </c>
      <c r="R131" s="12">
        <v>5920.5999999999995</v>
      </c>
      <c r="S131" s="12">
        <v>25543.159999999902</v>
      </c>
      <c r="T131" s="12">
        <v>19622.559999999903</v>
      </c>
      <c r="U131" t="s">
        <v>457</v>
      </c>
      <c r="W131" s="11">
        <v>45688</v>
      </c>
      <c r="X131" s="11">
        <v>45661</v>
      </c>
    </row>
    <row r="132" spans="1:24" x14ac:dyDescent="0.45">
      <c r="A132" t="s">
        <v>52</v>
      </c>
      <c r="B132" t="s">
        <v>53</v>
      </c>
      <c r="C132">
        <v>6505</v>
      </c>
      <c r="D132">
        <v>1000</v>
      </c>
      <c r="E132" t="s">
        <v>39</v>
      </c>
      <c r="F132" t="s">
        <v>54</v>
      </c>
      <c r="G132">
        <v>14774789</v>
      </c>
      <c r="H132" t="s">
        <v>42</v>
      </c>
      <c r="I132" s="11">
        <v>44709</v>
      </c>
      <c r="J132" s="11">
        <v>44682</v>
      </c>
      <c r="K132" s="11">
        <v>45777</v>
      </c>
      <c r="M132" t="s">
        <v>43</v>
      </c>
      <c r="N132">
        <v>185399.05</v>
      </c>
      <c r="O132">
        <v>5</v>
      </c>
      <c r="P132">
        <v>33</v>
      </c>
      <c r="Q132" s="11">
        <v>45689</v>
      </c>
      <c r="R132" s="12">
        <v>4736.4799999999996</v>
      </c>
      <c r="S132" s="12">
        <v>19622.559999999903</v>
      </c>
      <c r="T132" s="12">
        <v>14886.079999999904</v>
      </c>
      <c r="U132" t="s">
        <v>457</v>
      </c>
      <c r="W132" s="11">
        <v>45716</v>
      </c>
      <c r="X132" s="11">
        <v>45689</v>
      </c>
    </row>
    <row r="133" spans="1:24" x14ac:dyDescent="0.45">
      <c r="A133" t="s">
        <v>52</v>
      </c>
      <c r="B133" t="s">
        <v>53</v>
      </c>
      <c r="C133">
        <v>6505</v>
      </c>
      <c r="D133">
        <v>1000</v>
      </c>
      <c r="E133" t="s">
        <v>39</v>
      </c>
      <c r="F133" t="s">
        <v>54</v>
      </c>
      <c r="G133">
        <v>14774789</v>
      </c>
      <c r="H133" t="s">
        <v>42</v>
      </c>
      <c r="I133" s="11">
        <v>44709</v>
      </c>
      <c r="J133" s="11">
        <v>44682</v>
      </c>
      <c r="K133" s="11">
        <v>45777</v>
      </c>
      <c r="M133" t="s">
        <v>43</v>
      </c>
      <c r="N133">
        <v>185399.05</v>
      </c>
      <c r="O133">
        <v>5</v>
      </c>
      <c r="P133">
        <v>34</v>
      </c>
      <c r="Q133" s="11">
        <v>45717</v>
      </c>
      <c r="R133" s="12">
        <v>4736.4799999999996</v>
      </c>
      <c r="S133" s="12">
        <v>14886.079999999904</v>
      </c>
      <c r="T133" s="12">
        <v>10149.599999999904</v>
      </c>
      <c r="U133" t="s">
        <v>457</v>
      </c>
      <c r="W133" s="11">
        <v>45747</v>
      </c>
      <c r="X133" s="11">
        <v>45717</v>
      </c>
    </row>
    <row r="134" spans="1:24" x14ac:dyDescent="0.45">
      <c r="A134" t="s">
        <v>52</v>
      </c>
      <c r="B134" t="s">
        <v>53</v>
      </c>
      <c r="C134">
        <v>6505</v>
      </c>
      <c r="D134">
        <v>1000</v>
      </c>
      <c r="E134" t="s">
        <v>39</v>
      </c>
      <c r="F134" t="s">
        <v>54</v>
      </c>
      <c r="G134">
        <v>14774789</v>
      </c>
      <c r="H134" t="s">
        <v>42</v>
      </c>
      <c r="I134" s="11">
        <v>44709</v>
      </c>
      <c r="J134" s="11">
        <v>44682</v>
      </c>
      <c r="K134" s="11">
        <v>45777</v>
      </c>
      <c r="M134" t="s">
        <v>43</v>
      </c>
      <c r="N134">
        <v>185399.05</v>
      </c>
      <c r="O134">
        <v>5</v>
      </c>
      <c r="P134">
        <v>35</v>
      </c>
      <c r="Q134" s="11">
        <v>45752</v>
      </c>
      <c r="R134" s="12">
        <v>5920.5999999999995</v>
      </c>
      <c r="S134" s="12">
        <v>10149.599999999904</v>
      </c>
      <c r="T134" s="12">
        <v>4228.9999999999045</v>
      </c>
      <c r="U134" t="s">
        <v>457</v>
      </c>
      <c r="W134" s="11">
        <v>45777</v>
      </c>
      <c r="X134" s="11">
        <v>45752</v>
      </c>
    </row>
    <row r="135" spans="1:24" x14ac:dyDescent="0.45">
      <c r="A135" t="s">
        <v>52</v>
      </c>
      <c r="B135" t="s">
        <v>53</v>
      </c>
      <c r="C135">
        <v>6505</v>
      </c>
      <c r="D135">
        <v>1000</v>
      </c>
      <c r="E135" t="s">
        <v>39</v>
      </c>
      <c r="F135" t="s">
        <v>54</v>
      </c>
      <c r="G135">
        <v>14774789</v>
      </c>
      <c r="H135" t="s">
        <v>42</v>
      </c>
      <c r="I135" s="11">
        <v>44709</v>
      </c>
      <c r="J135" s="11">
        <v>44682</v>
      </c>
      <c r="K135" s="11">
        <v>45777</v>
      </c>
      <c r="M135" t="s">
        <v>43</v>
      </c>
      <c r="N135">
        <v>185399.05</v>
      </c>
      <c r="O135">
        <v>5</v>
      </c>
      <c r="P135">
        <v>36</v>
      </c>
      <c r="Q135" s="11">
        <v>45780</v>
      </c>
      <c r="R135" s="12">
        <v>4229</v>
      </c>
      <c r="S135" s="12">
        <v>4228.9999999999045</v>
      </c>
      <c r="T135" s="12">
        <v>-9.5496943686157465E-11</v>
      </c>
      <c r="U135" t="s">
        <v>457</v>
      </c>
      <c r="W135" s="11">
        <v>45808</v>
      </c>
      <c r="X135" s="11">
        <v>45780</v>
      </c>
    </row>
    <row r="136" spans="1:24" x14ac:dyDescent="0.45">
      <c r="A136" t="s">
        <v>56</v>
      </c>
      <c r="B136" t="s">
        <v>57</v>
      </c>
      <c r="C136">
        <v>6505</v>
      </c>
      <c r="D136">
        <v>1000</v>
      </c>
      <c r="E136" t="s">
        <v>39</v>
      </c>
      <c r="F136" t="s">
        <v>58</v>
      </c>
      <c r="G136">
        <v>13158785</v>
      </c>
      <c r="H136" t="s">
        <v>42</v>
      </c>
      <c r="I136" s="11">
        <v>44254</v>
      </c>
      <c r="J136" s="11">
        <v>44227</v>
      </c>
      <c r="K136" s="11">
        <v>45657</v>
      </c>
      <c r="M136" t="s">
        <v>43</v>
      </c>
      <c r="N136">
        <v>131874.88</v>
      </c>
      <c r="O136">
        <v>6</v>
      </c>
      <c r="P136">
        <v>1</v>
      </c>
      <c r="Q136" s="11">
        <v>44254</v>
      </c>
      <c r="R136" s="12">
        <v>2574.4</v>
      </c>
      <c r="S136" s="12">
        <v>131874.88</v>
      </c>
      <c r="T136" s="12">
        <v>129300.48000000001</v>
      </c>
      <c r="U136" t="s">
        <v>458</v>
      </c>
      <c r="W136" s="11">
        <v>44255</v>
      </c>
      <c r="X136" s="11">
        <v>44254</v>
      </c>
    </row>
    <row r="137" spans="1:24" x14ac:dyDescent="0.45">
      <c r="A137" t="s">
        <v>56</v>
      </c>
      <c r="B137" t="s">
        <v>57</v>
      </c>
      <c r="C137">
        <v>6505</v>
      </c>
      <c r="D137">
        <v>1000</v>
      </c>
      <c r="E137" t="s">
        <v>39</v>
      </c>
      <c r="F137" t="s">
        <v>58</v>
      </c>
      <c r="G137">
        <v>13158785</v>
      </c>
      <c r="H137" t="s">
        <v>42</v>
      </c>
      <c r="I137" s="11">
        <v>44254</v>
      </c>
      <c r="J137" s="11">
        <v>44227</v>
      </c>
      <c r="K137" s="11">
        <v>45657</v>
      </c>
      <c r="M137" t="s">
        <v>43</v>
      </c>
      <c r="N137">
        <v>131874.88</v>
      </c>
      <c r="O137">
        <v>6</v>
      </c>
      <c r="P137">
        <v>2</v>
      </c>
      <c r="Q137" s="11">
        <v>44289</v>
      </c>
      <c r="R137" s="12">
        <v>3225.6</v>
      </c>
      <c r="S137" s="12">
        <v>129300.48000000001</v>
      </c>
      <c r="T137" s="12">
        <v>126074.88</v>
      </c>
      <c r="U137" t="s">
        <v>458</v>
      </c>
      <c r="W137" s="11">
        <v>44316</v>
      </c>
      <c r="X137" s="11">
        <v>44289</v>
      </c>
    </row>
    <row r="138" spans="1:24" x14ac:dyDescent="0.45">
      <c r="A138" t="s">
        <v>56</v>
      </c>
      <c r="B138" t="s">
        <v>57</v>
      </c>
      <c r="C138">
        <v>6505</v>
      </c>
      <c r="D138">
        <v>1000</v>
      </c>
      <c r="E138" t="s">
        <v>39</v>
      </c>
      <c r="F138" t="s">
        <v>58</v>
      </c>
      <c r="G138">
        <v>13158785</v>
      </c>
      <c r="H138" t="s">
        <v>42</v>
      </c>
      <c r="I138" s="11">
        <v>44254</v>
      </c>
      <c r="J138" s="11">
        <v>44227</v>
      </c>
      <c r="K138" s="11">
        <v>45657</v>
      </c>
      <c r="M138" t="s">
        <v>43</v>
      </c>
      <c r="N138">
        <v>131874.88</v>
      </c>
      <c r="O138">
        <v>6</v>
      </c>
      <c r="P138">
        <v>3</v>
      </c>
      <c r="Q138" s="11">
        <v>44317</v>
      </c>
      <c r="R138" s="12">
        <v>2580.48</v>
      </c>
      <c r="S138" s="12">
        <v>126074.88</v>
      </c>
      <c r="T138" s="12">
        <v>123494.40000000001</v>
      </c>
      <c r="U138" t="s">
        <v>458</v>
      </c>
      <c r="W138" s="11">
        <v>44347</v>
      </c>
      <c r="X138" s="11">
        <v>44317</v>
      </c>
    </row>
    <row r="139" spans="1:24" x14ac:dyDescent="0.45">
      <c r="A139" t="s">
        <v>56</v>
      </c>
      <c r="B139" t="s">
        <v>57</v>
      </c>
      <c r="C139">
        <v>6505</v>
      </c>
      <c r="D139">
        <v>1000</v>
      </c>
      <c r="E139" t="s">
        <v>39</v>
      </c>
      <c r="F139" t="s">
        <v>58</v>
      </c>
      <c r="G139">
        <v>13158785</v>
      </c>
      <c r="H139" t="s">
        <v>42</v>
      </c>
      <c r="I139" s="11">
        <v>44254</v>
      </c>
      <c r="J139" s="11">
        <v>44227</v>
      </c>
      <c r="K139" s="11">
        <v>45657</v>
      </c>
      <c r="M139" t="s">
        <v>43</v>
      </c>
      <c r="N139">
        <v>131874.88</v>
      </c>
      <c r="O139">
        <v>6</v>
      </c>
      <c r="P139">
        <v>4</v>
      </c>
      <c r="Q139" s="11">
        <v>44345</v>
      </c>
      <c r="R139" s="12">
        <v>2580.48</v>
      </c>
      <c r="S139" s="12">
        <v>123494.40000000001</v>
      </c>
      <c r="T139" s="12">
        <v>120913.92000000001</v>
      </c>
      <c r="U139" t="s">
        <v>458</v>
      </c>
      <c r="W139" s="11">
        <v>44347</v>
      </c>
      <c r="X139" s="11">
        <v>44345</v>
      </c>
    </row>
    <row r="140" spans="1:24" x14ac:dyDescent="0.45">
      <c r="A140" t="s">
        <v>56</v>
      </c>
      <c r="B140" t="s">
        <v>57</v>
      </c>
      <c r="C140">
        <v>6505</v>
      </c>
      <c r="D140">
        <v>1000</v>
      </c>
      <c r="E140" t="s">
        <v>39</v>
      </c>
      <c r="F140" t="s">
        <v>58</v>
      </c>
      <c r="G140">
        <v>13158785</v>
      </c>
      <c r="H140" t="s">
        <v>42</v>
      </c>
      <c r="I140" s="11">
        <v>44254</v>
      </c>
      <c r="J140" s="11">
        <v>44227</v>
      </c>
      <c r="K140" s="11">
        <v>45657</v>
      </c>
      <c r="M140" t="s">
        <v>43</v>
      </c>
      <c r="N140">
        <v>131874.88</v>
      </c>
      <c r="O140">
        <v>6</v>
      </c>
      <c r="P140">
        <v>5</v>
      </c>
      <c r="Q140" s="11">
        <v>44380</v>
      </c>
      <c r="R140" s="12">
        <v>3225.6</v>
      </c>
      <c r="S140" s="12">
        <v>120913.92000000001</v>
      </c>
      <c r="T140" s="12">
        <v>117688.32000000001</v>
      </c>
      <c r="U140" t="s">
        <v>458</v>
      </c>
      <c r="W140" s="11">
        <v>44408</v>
      </c>
      <c r="X140" s="11">
        <v>44380</v>
      </c>
    </row>
    <row r="141" spans="1:24" x14ac:dyDescent="0.45">
      <c r="A141" t="s">
        <v>56</v>
      </c>
      <c r="B141" t="s">
        <v>57</v>
      </c>
      <c r="C141">
        <v>6505</v>
      </c>
      <c r="D141">
        <v>1000</v>
      </c>
      <c r="E141" t="s">
        <v>39</v>
      </c>
      <c r="F141" t="s">
        <v>58</v>
      </c>
      <c r="G141">
        <v>13158785</v>
      </c>
      <c r="H141" t="s">
        <v>42</v>
      </c>
      <c r="I141" s="11">
        <v>44254</v>
      </c>
      <c r="J141" s="11">
        <v>44227</v>
      </c>
      <c r="K141" s="11">
        <v>45657</v>
      </c>
      <c r="M141" t="s">
        <v>43</v>
      </c>
      <c r="N141">
        <v>131874.88</v>
      </c>
      <c r="O141">
        <v>6</v>
      </c>
      <c r="P141">
        <v>6</v>
      </c>
      <c r="Q141" s="11">
        <v>44408</v>
      </c>
      <c r="R141" s="12">
        <v>2580.48</v>
      </c>
      <c r="S141" s="12">
        <v>117688.32000000001</v>
      </c>
      <c r="T141" s="12">
        <v>115107.84000000001</v>
      </c>
      <c r="U141" t="s">
        <v>458</v>
      </c>
      <c r="W141" s="11">
        <v>44408</v>
      </c>
      <c r="X141" s="11">
        <v>44408</v>
      </c>
    </row>
    <row r="142" spans="1:24" x14ac:dyDescent="0.45">
      <c r="A142" t="s">
        <v>56</v>
      </c>
      <c r="B142" t="s">
        <v>57</v>
      </c>
      <c r="C142">
        <v>6505</v>
      </c>
      <c r="D142">
        <v>1000</v>
      </c>
      <c r="E142" t="s">
        <v>39</v>
      </c>
      <c r="F142" t="s">
        <v>58</v>
      </c>
      <c r="G142">
        <v>13158785</v>
      </c>
      <c r="H142" t="s">
        <v>42</v>
      </c>
      <c r="I142" s="11">
        <v>44254</v>
      </c>
      <c r="J142" s="11">
        <v>44227</v>
      </c>
      <c r="K142" s="11">
        <v>45657</v>
      </c>
      <c r="M142" t="s">
        <v>43</v>
      </c>
      <c r="N142">
        <v>131874.88</v>
      </c>
      <c r="O142">
        <v>6</v>
      </c>
      <c r="P142">
        <v>7</v>
      </c>
      <c r="Q142" s="11">
        <v>44436</v>
      </c>
      <c r="R142" s="12">
        <v>2580.48</v>
      </c>
      <c r="S142" s="12">
        <v>115107.84000000001</v>
      </c>
      <c r="T142" s="12">
        <v>112527.36000000002</v>
      </c>
      <c r="U142" t="s">
        <v>458</v>
      </c>
      <c r="W142" s="11">
        <v>44439</v>
      </c>
      <c r="X142" s="11">
        <v>44436</v>
      </c>
    </row>
    <row r="143" spans="1:24" x14ac:dyDescent="0.45">
      <c r="A143" t="s">
        <v>56</v>
      </c>
      <c r="B143" t="s">
        <v>57</v>
      </c>
      <c r="C143">
        <v>6505</v>
      </c>
      <c r="D143">
        <v>1000</v>
      </c>
      <c r="E143" t="s">
        <v>39</v>
      </c>
      <c r="F143" t="s">
        <v>58</v>
      </c>
      <c r="G143">
        <v>13158785</v>
      </c>
      <c r="H143" t="s">
        <v>42</v>
      </c>
      <c r="I143" s="11">
        <v>44254</v>
      </c>
      <c r="J143" s="11">
        <v>44227</v>
      </c>
      <c r="K143" s="11">
        <v>45657</v>
      </c>
      <c r="M143" t="s">
        <v>43</v>
      </c>
      <c r="N143">
        <v>131874.88</v>
      </c>
      <c r="O143">
        <v>6</v>
      </c>
      <c r="P143">
        <v>8</v>
      </c>
      <c r="Q143" s="11">
        <v>44471</v>
      </c>
      <c r="R143" s="12">
        <v>3225.6</v>
      </c>
      <c r="S143" s="12">
        <v>112527.36000000002</v>
      </c>
      <c r="T143" s="12">
        <v>109301.76000000001</v>
      </c>
      <c r="U143" t="s">
        <v>458</v>
      </c>
      <c r="W143" s="11">
        <v>44500</v>
      </c>
      <c r="X143" s="11">
        <v>44471</v>
      </c>
    </row>
    <row r="144" spans="1:24" x14ac:dyDescent="0.45">
      <c r="A144" t="s">
        <v>56</v>
      </c>
      <c r="B144" t="s">
        <v>57</v>
      </c>
      <c r="C144">
        <v>6505</v>
      </c>
      <c r="D144">
        <v>1000</v>
      </c>
      <c r="E144" t="s">
        <v>39</v>
      </c>
      <c r="F144" t="s">
        <v>58</v>
      </c>
      <c r="G144">
        <v>13158785</v>
      </c>
      <c r="H144" t="s">
        <v>42</v>
      </c>
      <c r="I144" s="11">
        <v>44254</v>
      </c>
      <c r="J144" s="11">
        <v>44227</v>
      </c>
      <c r="K144" s="11">
        <v>45657</v>
      </c>
      <c r="M144" t="s">
        <v>43</v>
      </c>
      <c r="N144">
        <v>131874.88</v>
      </c>
      <c r="O144">
        <v>6</v>
      </c>
      <c r="P144">
        <v>9</v>
      </c>
      <c r="Q144" s="11">
        <v>44499</v>
      </c>
      <c r="R144" s="12">
        <v>2580.48</v>
      </c>
      <c r="S144" s="12">
        <v>109301.76000000001</v>
      </c>
      <c r="T144" s="12">
        <v>106721.28000000001</v>
      </c>
      <c r="U144" t="s">
        <v>458</v>
      </c>
      <c r="W144" s="11">
        <v>44500</v>
      </c>
      <c r="X144" s="11">
        <v>44499</v>
      </c>
    </row>
    <row r="145" spans="1:24" x14ac:dyDescent="0.45">
      <c r="A145" t="s">
        <v>56</v>
      </c>
      <c r="B145" t="s">
        <v>57</v>
      </c>
      <c r="C145">
        <v>6505</v>
      </c>
      <c r="D145">
        <v>1000</v>
      </c>
      <c r="E145" t="s">
        <v>39</v>
      </c>
      <c r="F145" t="s">
        <v>58</v>
      </c>
      <c r="G145">
        <v>13158785</v>
      </c>
      <c r="H145" t="s">
        <v>42</v>
      </c>
      <c r="I145" s="11">
        <v>44254</v>
      </c>
      <c r="J145" s="11">
        <v>44227</v>
      </c>
      <c r="K145" s="11">
        <v>45657</v>
      </c>
      <c r="M145" t="s">
        <v>43</v>
      </c>
      <c r="N145">
        <v>131874.88</v>
      </c>
      <c r="O145">
        <v>6</v>
      </c>
      <c r="P145">
        <v>10</v>
      </c>
      <c r="Q145" s="11">
        <v>44527</v>
      </c>
      <c r="R145" s="12">
        <v>2580.48</v>
      </c>
      <c r="S145" s="12">
        <v>106721.28000000001</v>
      </c>
      <c r="T145" s="12">
        <v>104140.80000000002</v>
      </c>
      <c r="U145" t="s">
        <v>458</v>
      </c>
      <c r="W145" s="11">
        <v>44530</v>
      </c>
      <c r="X145" s="11">
        <v>44527</v>
      </c>
    </row>
    <row r="146" spans="1:24" x14ac:dyDescent="0.45">
      <c r="A146" t="s">
        <v>56</v>
      </c>
      <c r="B146" t="s">
        <v>57</v>
      </c>
      <c r="C146">
        <v>6505</v>
      </c>
      <c r="D146">
        <v>1000</v>
      </c>
      <c r="E146" t="s">
        <v>39</v>
      </c>
      <c r="F146" t="s">
        <v>58</v>
      </c>
      <c r="G146">
        <v>13158785</v>
      </c>
      <c r="H146" t="s">
        <v>42</v>
      </c>
      <c r="I146" s="11">
        <v>44254</v>
      </c>
      <c r="J146" s="11">
        <v>44227</v>
      </c>
      <c r="K146" s="11">
        <v>45657</v>
      </c>
      <c r="M146" t="s">
        <v>43</v>
      </c>
      <c r="N146">
        <v>131874.88</v>
      </c>
      <c r="O146">
        <v>6</v>
      </c>
      <c r="P146">
        <v>11</v>
      </c>
      <c r="Q146" s="11">
        <v>44562</v>
      </c>
      <c r="R146" s="12">
        <v>3225.6</v>
      </c>
      <c r="S146" s="12">
        <v>104140.80000000002</v>
      </c>
      <c r="T146" s="12">
        <v>100915.20000000001</v>
      </c>
      <c r="U146" t="s">
        <v>458</v>
      </c>
      <c r="W146" s="11">
        <v>44592</v>
      </c>
      <c r="X146" s="11">
        <v>44562</v>
      </c>
    </row>
    <row r="147" spans="1:24" x14ac:dyDescent="0.45">
      <c r="A147" t="s">
        <v>56</v>
      </c>
      <c r="B147" t="s">
        <v>57</v>
      </c>
      <c r="C147">
        <v>6505</v>
      </c>
      <c r="D147">
        <v>1000</v>
      </c>
      <c r="E147" t="s">
        <v>39</v>
      </c>
      <c r="F147" t="s">
        <v>58</v>
      </c>
      <c r="G147">
        <v>13158785</v>
      </c>
      <c r="H147" t="s">
        <v>42</v>
      </c>
      <c r="I147" s="11">
        <v>44254</v>
      </c>
      <c r="J147" s="11">
        <v>44227</v>
      </c>
      <c r="K147" s="11">
        <v>45657</v>
      </c>
      <c r="M147" t="s">
        <v>43</v>
      </c>
      <c r="N147">
        <v>131874.88</v>
      </c>
      <c r="O147">
        <v>6</v>
      </c>
      <c r="P147">
        <v>12</v>
      </c>
      <c r="Q147" s="11">
        <v>44590</v>
      </c>
      <c r="R147" s="12">
        <v>2580.48</v>
      </c>
      <c r="S147" s="12">
        <v>100915.20000000001</v>
      </c>
      <c r="T147" s="12">
        <v>98334.720000000016</v>
      </c>
      <c r="U147" t="s">
        <v>458</v>
      </c>
      <c r="W147" s="11">
        <v>44592</v>
      </c>
      <c r="X147" s="11">
        <v>44590</v>
      </c>
    </row>
    <row r="148" spans="1:24" x14ac:dyDescent="0.45">
      <c r="A148" t="s">
        <v>56</v>
      </c>
      <c r="B148" t="s">
        <v>57</v>
      </c>
      <c r="C148">
        <v>6505</v>
      </c>
      <c r="D148">
        <v>1000</v>
      </c>
      <c r="E148" t="s">
        <v>39</v>
      </c>
      <c r="F148" t="s">
        <v>58</v>
      </c>
      <c r="G148">
        <v>13158785</v>
      </c>
      <c r="H148" t="s">
        <v>42</v>
      </c>
      <c r="I148" s="11">
        <v>44254</v>
      </c>
      <c r="J148" s="11">
        <v>44227</v>
      </c>
      <c r="K148" s="11">
        <v>45657</v>
      </c>
      <c r="M148" t="s">
        <v>43</v>
      </c>
      <c r="N148">
        <v>131874.88</v>
      </c>
      <c r="O148">
        <v>6</v>
      </c>
      <c r="P148">
        <v>13</v>
      </c>
      <c r="Q148" s="11">
        <v>44618</v>
      </c>
      <c r="R148" s="12">
        <v>2580.48</v>
      </c>
      <c r="S148" s="12">
        <v>98334.720000000016</v>
      </c>
      <c r="T148" s="12">
        <v>95754.24000000002</v>
      </c>
      <c r="U148" t="s">
        <v>458</v>
      </c>
      <c r="W148" s="11">
        <v>44620</v>
      </c>
      <c r="X148" s="11">
        <v>44618</v>
      </c>
    </row>
    <row r="149" spans="1:24" x14ac:dyDescent="0.45">
      <c r="A149" t="s">
        <v>56</v>
      </c>
      <c r="B149" t="s">
        <v>57</v>
      </c>
      <c r="C149">
        <v>6505</v>
      </c>
      <c r="D149">
        <v>1000</v>
      </c>
      <c r="E149" t="s">
        <v>39</v>
      </c>
      <c r="F149" t="s">
        <v>58</v>
      </c>
      <c r="G149">
        <v>13158785</v>
      </c>
      <c r="H149" t="s">
        <v>42</v>
      </c>
      <c r="I149" s="11">
        <v>44254</v>
      </c>
      <c r="J149" s="11">
        <v>44227</v>
      </c>
      <c r="K149" s="11">
        <v>45657</v>
      </c>
      <c r="M149" t="s">
        <v>43</v>
      </c>
      <c r="N149">
        <v>131874.88</v>
      </c>
      <c r="O149">
        <v>6</v>
      </c>
      <c r="P149">
        <v>14</v>
      </c>
      <c r="Q149" s="11">
        <v>44653</v>
      </c>
      <c r="R149" s="12">
        <v>3225.6</v>
      </c>
      <c r="S149" s="12">
        <v>95754.24000000002</v>
      </c>
      <c r="T149" s="12">
        <v>92528.640000000014</v>
      </c>
      <c r="U149" t="s">
        <v>458</v>
      </c>
      <c r="W149" s="11">
        <v>44681</v>
      </c>
      <c r="X149" s="11">
        <v>44653</v>
      </c>
    </row>
    <row r="150" spans="1:24" x14ac:dyDescent="0.45">
      <c r="A150" t="s">
        <v>56</v>
      </c>
      <c r="B150" t="s">
        <v>57</v>
      </c>
      <c r="C150">
        <v>6505</v>
      </c>
      <c r="D150">
        <v>1000</v>
      </c>
      <c r="E150" t="s">
        <v>39</v>
      </c>
      <c r="F150" t="s">
        <v>58</v>
      </c>
      <c r="G150">
        <v>13158785</v>
      </c>
      <c r="H150" t="s">
        <v>42</v>
      </c>
      <c r="I150" s="11">
        <v>44254</v>
      </c>
      <c r="J150" s="11">
        <v>44227</v>
      </c>
      <c r="K150" s="11">
        <v>45657</v>
      </c>
      <c r="M150" t="s">
        <v>43</v>
      </c>
      <c r="N150">
        <v>131874.88</v>
      </c>
      <c r="O150">
        <v>6</v>
      </c>
      <c r="P150">
        <v>15</v>
      </c>
      <c r="Q150" s="11">
        <v>44681</v>
      </c>
      <c r="R150" s="12">
        <v>2580.48</v>
      </c>
      <c r="S150" s="12">
        <v>92528.640000000014</v>
      </c>
      <c r="T150" s="12">
        <v>89948.160000000018</v>
      </c>
      <c r="U150" t="s">
        <v>458</v>
      </c>
      <c r="W150" s="11">
        <v>44681</v>
      </c>
      <c r="X150" s="11">
        <v>44681</v>
      </c>
    </row>
    <row r="151" spans="1:24" x14ac:dyDescent="0.45">
      <c r="A151" t="s">
        <v>56</v>
      </c>
      <c r="B151" t="s">
        <v>57</v>
      </c>
      <c r="C151">
        <v>6505</v>
      </c>
      <c r="D151">
        <v>1000</v>
      </c>
      <c r="E151" t="s">
        <v>39</v>
      </c>
      <c r="F151" t="s">
        <v>58</v>
      </c>
      <c r="G151">
        <v>13158785</v>
      </c>
      <c r="H151" t="s">
        <v>42</v>
      </c>
      <c r="I151" s="11">
        <v>44254</v>
      </c>
      <c r="J151" s="11">
        <v>44227</v>
      </c>
      <c r="K151" s="11">
        <v>45657</v>
      </c>
      <c r="M151" t="s">
        <v>43</v>
      </c>
      <c r="N151">
        <v>131874.88</v>
      </c>
      <c r="O151">
        <v>6</v>
      </c>
      <c r="P151">
        <v>16</v>
      </c>
      <c r="Q151" s="11">
        <v>44709</v>
      </c>
      <c r="R151" s="12">
        <v>2580.48</v>
      </c>
      <c r="S151" s="12">
        <v>89948.160000000018</v>
      </c>
      <c r="T151" s="12">
        <v>87367.680000000022</v>
      </c>
      <c r="U151" t="s">
        <v>458</v>
      </c>
      <c r="W151" s="11">
        <v>44712</v>
      </c>
      <c r="X151" s="11">
        <v>44709</v>
      </c>
    </row>
    <row r="152" spans="1:24" x14ac:dyDescent="0.45">
      <c r="A152" t="s">
        <v>56</v>
      </c>
      <c r="B152" t="s">
        <v>57</v>
      </c>
      <c r="C152">
        <v>6505</v>
      </c>
      <c r="D152">
        <v>1000</v>
      </c>
      <c r="E152" t="s">
        <v>39</v>
      </c>
      <c r="F152" t="s">
        <v>58</v>
      </c>
      <c r="G152">
        <v>13158785</v>
      </c>
      <c r="H152" t="s">
        <v>42</v>
      </c>
      <c r="I152" s="11">
        <v>44254</v>
      </c>
      <c r="J152" s="11">
        <v>44227</v>
      </c>
      <c r="K152" s="11">
        <v>45657</v>
      </c>
      <c r="M152" t="s">
        <v>43</v>
      </c>
      <c r="N152">
        <v>131874.88</v>
      </c>
      <c r="O152">
        <v>6</v>
      </c>
      <c r="P152">
        <v>17</v>
      </c>
      <c r="Q152" s="11">
        <v>44744</v>
      </c>
      <c r="R152" s="12">
        <v>3225.6</v>
      </c>
      <c r="S152" s="12">
        <v>87367.680000000022</v>
      </c>
      <c r="T152" s="12">
        <v>84142.080000000016</v>
      </c>
      <c r="U152" t="s">
        <v>458</v>
      </c>
      <c r="W152" s="11">
        <v>44773</v>
      </c>
      <c r="X152" s="11">
        <v>44744</v>
      </c>
    </row>
    <row r="153" spans="1:24" x14ac:dyDescent="0.45">
      <c r="A153" t="s">
        <v>56</v>
      </c>
      <c r="B153" t="s">
        <v>57</v>
      </c>
      <c r="C153">
        <v>6505</v>
      </c>
      <c r="D153">
        <v>1000</v>
      </c>
      <c r="E153" t="s">
        <v>39</v>
      </c>
      <c r="F153" t="s">
        <v>58</v>
      </c>
      <c r="G153">
        <v>13158785</v>
      </c>
      <c r="H153" t="s">
        <v>42</v>
      </c>
      <c r="I153" s="11">
        <v>44254</v>
      </c>
      <c r="J153" s="11">
        <v>44227</v>
      </c>
      <c r="K153" s="11">
        <v>45657</v>
      </c>
      <c r="M153" t="s">
        <v>43</v>
      </c>
      <c r="N153">
        <v>131874.88</v>
      </c>
      <c r="O153">
        <v>6</v>
      </c>
      <c r="P153">
        <v>18</v>
      </c>
      <c r="Q153" s="11">
        <v>44772</v>
      </c>
      <c r="R153" s="12">
        <v>2580.48</v>
      </c>
      <c r="S153" s="12">
        <v>84142.080000000016</v>
      </c>
      <c r="T153" s="12">
        <v>81561.60000000002</v>
      </c>
      <c r="U153" t="s">
        <v>458</v>
      </c>
      <c r="W153" s="11">
        <v>44773</v>
      </c>
      <c r="X153" s="11">
        <v>44772</v>
      </c>
    </row>
    <row r="154" spans="1:24" x14ac:dyDescent="0.45">
      <c r="A154" t="s">
        <v>56</v>
      </c>
      <c r="B154" t="s">
        <v>57</v>
      </c>
      <c r="C154">
        <v>6505</v>
      </c>
      <c r="D154">
        <v>1000</v>
      </c>
      <c r="E154" t="s">
        <v>39</v>
      </c>
      <c r="F154" t="s">
        <v>58</v>
      </c>
      <c r="G154">
        <v>13158785</v>
      </c>
      <c r="H154" t="s">
        <v>42</v>
      </c>
      <c r="I154" s="11">
        <v>44254</v>
      </c>
      <c r="J154" s="11">
        <v>44227</v>
      </c>
      <c r="K154" s="11">
        <v>45657</v>
      </c>
      <c r="M154" t="s">
        <v>43</v>
      </c>
      <c r="N154">
        <v>131874.88</v>
      </c>
      <c r="O154">
        <v>6</v>
      </c>
      <c r="P154">
        <v>19</v>
      </c>
      <c r="Q154" s="11">
        <v>44800</v>
      </c>
      <c r="R154" s="12">
        <v>2580.48</v>
      </c>
      <c r="S154" s="12">
        <v>81561.60000000002</v>
      </c>
      <c r="T154" s="12">
        <v>78981.120000000024</v>
      </c>
      <c r="U154" t="s">
        <v>458</v>
      </c>
      <c r="W154" s="11">
        <v>44804</v>
      </c>
      <c r="X154" s="11">
        <v>44800</v>
      </c>
    </row>
    <row r="155" spans="1:24" x14ac:dyDescent="0.45">
      <c r="A155" t="s">
        <v>56</v>
      </c>
      <c r="B155" t="s">
        <v>57</v>
      </c>
      <c r="C155">
        <v>6505</v>
      </c>
      <c r="D155">
        <v>1000</v>
      </c>
      <c r="E155" t="s">
        <v>39</v>
      </c>
      <c r="F155" t="s">
        <v>58</v>
      </c>
      <c r="G155">
        <v>13158785</v>
      </c>
      <c r="H155" t="s">
        <v>42</v>
      </c>
      <c r="I155" s="11">
        <v>44254</v>
      </c>
      <c r="J155" s="11">
        <v>44227</v>
      </c>
      <c r="K155" s="11">
        <v>45657</v>
      </c>
      <c r="M155" t="s">
        <v>43</v>
      </c>
      <c r="N155">
        <v>131874.88</v>
      </c>
      <c r="O155">
        <v>6</v>
      </c>
      <c r="P155">
        <v>20</v>
      </c>
      <c r="Q155" s="11">
        <v>44835</v>
      </c>
      <c r="R155" s="12">
        <v>3225.6</v>
      </c>
      <c r="S155" s="12">
        <v>78981.120000000024</v>
      </c>
      <c r="T155" s="12">
        <v>75755.520000000019</v>
      </c>
      <c r="U155" t="s">
        <v>458</v>
      </c>
      <c r="W155" s="11">
        <v>44865</v>
      </c>
      <c r="X155" s="11">
        <v>44835</v>
      </c>
    </row>
    <row r="156" spans="1:24" x14ac:dyDescent="0.45">
      <c r="A156" t="s">
        <v>56</v>
      </c>
      <c r="B156" t="s">
        <v>57</v>
      </c>
      <c r="C156">
        <v>6505</v>
      </c>
      <c r="D156">
        <v>1000</v>
      </c>
      <c r="E156" t="s">
        <v>39</v>
      </c>
      <c r="F156" t="s">
        <v>58</v>
      </c>
      <c r="G156">
        <v>13158785</v>
      </c>
      <c r="H156" t="s">
        <v>42</v>
      </c>
      <c r="I156" s="11">
        <v>44254</v>
      </c>
      <c r="J156" s="11">
        <v>44227</v>
      </c>
      <c r="K156" s="11">
        <v>45657</v>
      </c>
      <c r="M156" t="s">
        <v>43</v>
      </c>
      <c r="N156">
        <v>131874.88</v>
      </c>
      <c r="O156">
        <v>6</v>
      </c>
      <c r="P156">
        <v>21</v>
      </c>
      <c r="Q156" s="11">
        <v>44863</v>
      </c>
      <c r="R156" s="12">
        <v>2580.48</v>
      </c>
      <c r="S156" s="12">
        <v>75755.520000000019</v>
      </c>
      <c r="T156" s="12">
        <v>73175.040000000023</v>
      </c>
      <c r="U156" t="s">
        <v>458</v>
      </c>
      <c r="W156" s="11">
        <v>44865</v>
      </c>
      <c r="X156" s="11">
        <v>44863</v>
      </c>
    </row>
    <row r="157" spans="1:24" x14ac:dyDescent="0.45">
      <c r="A157" t="s">
        <v>56</v>
      </c>
      <c r="B157" t="s">
        <v>57</v>
      </c>
      <c r="C157">
        <v>6505</v>
      </c>
      <c r="D157">
        <v>1000</v>
      </c>
      <c r="E157" t="s">
        <v>39</v>
      </c>
      <c r="F157" t="s">
        <v>58</v>
      </c>
      <c r="G157">
        <v>13158785</v>
      </c>
      <c r="H157" t="s">
        <v>42</v>
      </c>
      <c r="I157" s="11">
        <v>44254</v>
      </c>
      <c r="J157" s="11">
        <v>44227</v>
      </c>
      <c r="K157" s="11">
        <v>45657</v>
      </c>
      <c r="M157" t="s">
        <v>43</v>
      </c>
      <c r="N157">
        <v>131874.88</v>
      </c>
      <c r="O157">
        <v>6</v>
      </c>
      <c r="P157">
        <v>22</v>
      </c>
      <c r="Q157" s="11">
        <v>44891</v>
      </c>
      <c r="R157" s="12">
        <v>2580.48</v>
      </c>
      <c r="S157" s="12">
        <v>73175.040000000023</v>
      </c>
      <c r="T157" s="12">
        <v>70594.560000000027</v>
      </c>
      <c r="U157" t="s">
        <v>458</v>
      </c>
      <c r="W157" s="11">
        <v>44895</v>
      </c>
      <c r="X157" s="11">
        <v>44891</v>
      </c>
    </row>
    <row r="158" spans="1:24" x14ac:dyDescent="0.45">
      <c r="A158" t="s">
        <v>56</v>
      </c>
      <c r="B158" t="s">
        <v>57</v>
      </c>
      <c r="C158">
        <v>6505</v>
      </c>
      <c r="D158">
        <v>1000</v>
      </c>
      <c r="E158" t="s">
        <v>39</v>
      </c>
      <c r="F158" t="s">
        <v>58</v>
      </c>
      <c r="G158">
        <v>13158785</v>
      </c>
      <c r="H158" t="s">
        <v>42</v>
      </c>
      <c r="I158" s="11">
        <v>44254</v>
      </c>
      <c r="J158" s="11">
        <v>44227</v>
      </c>
      <c r="K158" s="11">
        <v>45657</v>
      </c>
      <c r="M158" t="s">
        <v>43</v>
      </c>
      <c r="N158">
        <v>131874.88</v>
      </c>
      <c r="O158">
        <v>6</v>
      </c>
      <c r="P158">
        <v>23</v>
      </c>
      <c r="Q158" s="11">
        <v>44926</v>
      </c>
      <c r="R158" s="12">
        <v>3225.6</v>
      </c>
      <c r="S158" s="12">
        <v>70594.560000000027</v>
      </c>
      <c r="T158" s="12">
        <v>67368.960000000021</v>
      </c>
      <c r="U158" t="s">
        <v>458</v>
      </c>
      <c r="W158" s="11">
        <v>44926</v>
      </c>
      <c r="X158" s="11">
        <v>44926</v>
      </c>
    </row>
    <row r="159" spans="1:24" x14ac:dyDescent="0.45">
      <c r="A159" t="s">
        <v>56</v>
      </c>
      <c r="B159" t="s">
        <v>57</v>
      </c>
      <c r="C159">
        <v>6505</v>
      </c>
      <c r="D159">
        <v>1000</v>
      </c>
      <c r="E159" t="s">
        <v>39</v>
      </c>
      <c r="F159" t="s">
        <v>58</v>
      </c>
      <c r="G159">
        <v>13158785</v>
      </c>
      <c r="H159" t="s">
        <v>42</v>
      </c>
      <c r="I159" s="11">
        <v>44254</v>
      </c>
      <c r="J159" s="11">
        <v>44227</v>
      </c>
      <c r="K159" s="11">
        <v>45657</v>
      </c>
      <c r="M159" t="s">
        <v>43</v>
      </c>
      <c r="N159">
        <v>131874.88</v>
      </c>
      <c r="O159">
        <v>6</v>
      </c>
      <c r="P159">
        <v>24</v>
      </c>
      <c r="Q159" s="11">
        <v>44954</v>
      </c>
      <c r="R159" s="12">
        <v>2580.48</v>
      </c>
      <c r="S159" s="12">
        <v>67368.960000000021</v>
      </c>
      <c r="T159" s="12">
        <v>64788.480000000018</v>
      </c>
      <c r="U159" t="s">
        <v>458</v>
      </c>
      <c r="W159" s="11">
        <v>44957</v>
      </c>
      <c r="X159" s="11">
        <v>44954</v>
      </c>
    </row>
    <row r="160" spans="1:24" x14ac:dyDescent="0.45">
      <c r="A160" t="s">
        <v>56</v>
      </c>
      <c r="B160" t="s">
        <v>57</v>
      </c>
      <c r="C160">
        <v>6505</v>
      </c>
      <c r="D160">
        <v>1000</v>
      </c>
      <c r="E160" t="s">
        <v>39</v>
      </c>
      <c r="F160" t="s">
        <v>58</v>
      </c>
      <c r="G160">
        <v>13158785</v>
      </c>
      <c r="H160" t="s">
        <v>42</v>
      </c>
      <c r="I160" s="11">
        <v>44254</v>
      </c>
      <c r="J160" s="11">
        <v>44227</v>
      </c>
      <c r="K160" s="11">
        <v>45657</v>
      </c>
      <c r="M160" t="s">
        <v>43</v>
      </c>
      <c r="N160">
        <v>131874.88</v>
      </c>
      <c r="O160">
        <v>6</v>
      </c>
      <c r="P160">
        <v>25</v>
      </c>
      <c r="Q160" s="11">
        <v>44982</v>
      </c>
      <c r="R160" s="12">
        <v>2580.48</v>
      </c>
      <c r="S160" s="12">
        <v>64788.480000000018</v>
      </c>
      <c r="T160" s="12">
        <v>62208.000000000015</v>
      </c>
      <c r="U160" t="s">
        <v>458</v>
      </c>
      <c r="W160" s="11">
        <v>44985</v>
      </c>
      <c r="X160" s="11">
        <v>44982</v>
      </c>
    </row>
    <row r="161" spans="1:24" x14ac:dyDescent="0.45">
      <c r="A161" t="s">
        <v>56</v>
      </c>
      <c r="B161" t="s">
        <v>57</v>
      </c>
      <c r="C161">
        <v>6505</v>
      </c>
      <c r="D161">
        <v>1000</v>
      </c>
      <c r="E161" t="s">
        <v>39</v>
      </c>
      <c r="F161" t="s">
        <v>58</v>
      </c>
      <c r="G161">
        <v>13158785</v>
      </c>
      <c r="H161" t="s">
        <v>42</v>
      </c>
      <c r="I161" s="11">
        <v>44254</v>
      </c>
      <c r="J161" s="11">
        <v>44227</v>
      </c>
      <c r="K161" s="11">
        <v>45657</v>
      </c>
      <c r="M161" t="s">
        <v>43</v>
      </c>
      <c r="N161">
        <v>131874.88</v>
      </c>
      <c r="O161">
        <v>6</v>
      </c>
      <c r="P161">
        <v>26</v>
      </c>
      <c r="Q161" s="11">
        <v>45017</v>
      </c>
      <c r="R161" s="12">
        <v>3225.6</v>
      </c>
      <c r="S161" s="12">
        <v>62208.000000000015</v>
      </c>
      <c r="T161" s="12">
        <v>58982.400000000016</v>
      </c>
      <c r="U161" t="s">
        <v>458</v>
      </c>
      <c r="W161" s="11">
        <v>45046</v>
      </c>
      <c r="X161" s="11">
        <v>45017</v>
      </c>
    </row>
    <row r="162" spans="1:24" x14ac:dyDescent="0.45">
      <c r="A162" t="s">
        <v>56</v>
      </c>
      <c r="B162" t="s">
        <v>57</v>
      </c>
      <c r="C162">
        <v>6505</v>
      </c>
      <c r="D162">
        <v>1000</v>
      </c>
      <c r="E162" t="s">
        <v>39</v>
      </c>
      <c r="F162" t="s">
        <v>58</v>
      </c>
      <c r="G162">
        <v>13158785</v>
      </c>
      <c r="H162" t="s">
        <v>42</v>
      </c>
      <c r="I162" s="11">
        <v>44254</v>
      </c>
      <c r="J162" s="11">
        <v>44227</v>
      </c>
      <c r="K162" s="11">
        <v>45657</v>
      </c>
      <c r="M162" t="s">
        <v>43</v>
      </c>
      <c r="N162">
        <v>131874.88</v>
      </c>
      <c r="O162">
        <v>6</v>
      </c>
      <c r="P162">
        <v>27</v>
      </c>
      <c r="Q162" s="11">
        <v>45045</v>
      </c>
      <c r="R162" s="12">
        <v>2580.48</v>
      </c>
      <c r="S162" s="12">
        <v>58982.400000000016</v>
      </c>
      <c r="T162" s="12">
        <v>56401.920000000013</v>
      </c>
      <c r="U162" t="s">
        <v>458</v>
      </c>
      <c r="W162" s="11">
        <v>45046</v>
      </c>
      <c r="X162" s="11">
        <v>45045</v>
      </c>
    </row>
    <row r="163" spans="1:24" x14ac:dyDescent="0.45">
      <c r="A163" t="s">
        <v>56</v>
      </c>
      <c r="B163" t="s">
        <v>57</v>
      </c>
      <c r="C163">
        <v>6505</v>
      </c>
      <c r="D163">
        <v>1000</v>
      </c>
      <c r="E163" t="s">
        <v>39</v>
      </c>
      <c r="F163" t="s">
        <v>58</v>
      </c>
      <c r="G163">
        <v>13158785</v>
      </c>
      <c r="H163" t="s">
        <v>42</v>
      </c>
      <c r="I163" s="11">
        <v>44254</v>
      </c>
      <c r="J163" s="11">
        <v>44227</v>
      </c>
      <c r="K163" s="11">
        <v>45657</v>
      </c>
      <c r="M163" t="s">
        <v>43</v>
      </c>
      <c r="N163">
        <v>131874.88</v>
      </c>
      <c r="O163">
        <v>6</v>
      </c>
      <c r="P163">
        <v>28</v>
      </c>
      <c r="Q163" s="11">
        <v>45073</v>
      </c>
      <c r="R163" s="12">
        <v>2580.48</v>
      </c>
      <c r="S163" s="12">
        <v>56401.920000000013</v>
      </c>
      <c r="T163" s="12">
        <v>53821.44000000001</v>
      </c>
      <c r="U163" t="s">
        <v>458</v>
      </c>
      <c r="W163" s="11">
        <v>45077</v>
      </c>
      <c r="X163" s="11">
        <v>45073</v>
      </c>
    </row>
    <row r="164" spans="1:24" x14ac:dyDescent="0.45">
      <c r="A164" t="s">
        <v>56</v>
      </c>
      <c r="B164" t="s">
        <v>57</v>
      </c>
      <c r="C164">
        <v>6505</v>
      </c>
      <c r="D164">
        <v>1000</v>
      </c>
      <c r="E164" t="s">
        <v>39</v>
      </c>
      <c r="F164" t="s">
        <v>58</v>
      </c>
      <c r="G164">
        <v>13158785</v>
      </c>
      <c r="H164" t="s">
        <v>42</v>
      </c>
      <c r="I164" s="11">
        <v>44254</v>
      </c>
      <c r="J164" s="11">
        <v>44227</v>
      </c>
      <c r="K164" s="11">
        <v>45657</v>
      </c>
      <c r="M164" t="s">
        <v>43</v>
      </c>
      <c r="N164">
        <v>131874.88</v>
      </c>
      <c r="O164">
        <v>6</v>
      </c>
      <c r="P164">
        <v>29</v>
      </c>
      <c r="Q164" s="11">
        <v>45108</v>
      </c>
      <c r="R164" s="12">
        <v>3225.6</v>
      </c>
      <c r="S164" s="12">
        <v>53821.44000000001</v>
      </c>
      <c r="T164" s="12">
        <v>50595.840000000011</v>
      </c>
      <c r="U164" t="s">
        <v>458</v>
      </c>
      <c r="W164" s="11">
        <v>45138</v>
      </c>
      <c r="X164" s="11">
        <v>45108</v>
      </c>
    </row>
    <row r="165" spans="1:24" x14ac:dyDescent="0.45">
      <c r="A165" t="s">
        <v>56</v>
      </c>
      <c r="B165" t="s">
        <v>57</v>
      </c>
      <c r="C165">
        <v>6505</v>
      </c>
      <c r="D165">
        <v>1000</v>
      </c>
      <c r="E165" t="s">
        <v>39</v>
      </c>
      <c r="F165" t="s">
        <v>58</v>
      </c>
      <c r="G165">
        <v>13158785</v>
      </c>
      <c r="H165" t="s">
        <v>42</v>
      </c>
      <c r="I165" s="11">
        <v>44254</v>
      </c>
      <c r="J165" s="11">
        <v>44227</v>
      </c>
      <c r="K165" s="11">
        <v>45657</v>
      </c>
      <c r="M165" t="s">
        <v>43</v>
      </c>
      <c r="N165">
        <v>131874.88</v>
      </c>
      <c r="O165">
        <v>6</v>
      </c>
      <c r="P165">
        <v>30</v>
      </c>
      <c r="Q165" s="11">
        <v>45136</v>
      </c>
      <c r="R165" s="12">
        <v>2580.48</v>
      </c>
      <c r="S165" s="12">
        <v>50595.840000000011</v>
      </c>
      <c r="T165" s="12">
        <v>48015.360000000008</v>
      </c>
      <c r="U165" t="s">
        <v>458</v>
      </c>
      <c r="W165" s="11">
        <v>45138</v>
      </c>
      <c r="X165" s="11">
        <v>45136</v>
      </c>
    </row>
    <row r="166" spans="1:24" x14ac:dyDescent="0.45">
      <c r="A166" t="s">
        <v>56</v>
      </c>
      <c r="B166" t="s">
        <v>57</v>
      </c>
      <c r="C166">
        <v>6505</v>
      </c>
      <c r="D166">
        <v>1000</v>
      </c>
      <c r="E166" t="s">
        <v>39</v>
      </c>
      <c r="F166" t="s">
        <v>58</v>
      </c>
      <c r="G166">
        <v>13158785</v>
      </c>
      <c r="H166" t="s">
        <v>42</v>
      </c>
      <c r="I166" s="11">
        <v>44254</v>
      </c>
      <c r="J166" s="11">
        <v>44227</v>
      </c>
      <c r="K166" s="11">
        <v>45657</v>
      </c>
      <c r="M166" t="s">
        <v>43</v>
      </c>
      <c r="N166">
        <v>131874.88</v>
      </c>
      <c r="O166">
        <v>6</v>
      </c>
      <c r="P166">
        <v>31</v>
      </c>
      <c r="Q166" s="11">
        <v>45164</v>
      </c>
      <c r="R166" s="12">
        <v>2580.48</v>
      </c>
      <c r="S166" s="12">
        <v>48015.360000000008</v>
      </c>
      <c r="T166" s="12">
        <v>45434.880000000005</v>
      </c>
      <c r="U166" t="s">
        <v>458</v>
      </c>
      <c r="W166" s="11">
        <v>45169</v>
      </c>
      <c r="X166" s="11">
        <v>45164</v>
      </c>
    </row>
    <row r="167" spans="1:24" x14ac:dyDescent="0.45">
      <c r="A167" t="s">
        <v>56</v>
      </c>
      <c r="B167" t="s">
        <v>57</v>
      </c>
      <c r="C167">
        <v>6505</v>
      </c>
      <c r="D167">
        <v>1000</v>
      </c>
      <c r="E167" t="s">
        <v>39</v>
      </c>
      <c r="F167" t="s">
        <v>58</v>
      </c>
      <c r="G167">
        <v>13158785</v>
      </c>
      <c r="H167" t="s">
        <v>42</v>
      </c>
      <c r="I167" s="11">
        <v>44254</v>
      </c>
      <c r="J167" s="11">
        <v>44227</v>
      </c>
      <c r="K167" s="11">
        <v>45657</v>
      </c>
      <c r="M167" t="s">
        <v>43</v>
      </c>
      <c r="N167">
        <v>131874.88</v>
      </c>
      <c r="O167">
        <v>6</v>
      </c>
      <c r="P167">
        <v>32</v>
      </c>
      <c r="Q167" s="11">
        <v>45199</v>
      </c>
      <c r="R167" s="12">
        <v>3225.6</v>
      </c>
      <c r="S167" s="12">
        <v>45434.880000000005</v>
      </c>
      <c r="T167" s="12">
        <v>42209.280000000006</v>
      </c>
      <c r="U167" t="s">
        <v>458</v>
      </c>
      <c r="W167" s="11">
        <v>45199</v>
      </c>
      <c r="X167" s="11">
        <v>45199</v>
      </c>
    </row>
    <row r="168" spans="1:24" x14ac:dyDescent="0.45">
      <c r="A168" t="s">
        <v>56</v>
      </c>
      <c r="B168" t="s">
        <v>57</v>
      </c>
      <c r="C168">
        <v>6505</v>
      </c>
      <c r="D168">
        <v>1000</v>
      </c>
      <c r="E168" t="s">
        <v>39</v>
      </c>
      <c r="F168" t="s">
        <v>58</v>
      </c>
      <c r="G168">
        <v>13158785</v>
      </c>
      <c r="H168" t="s">
        <v>42</v>
      </c>
      <c r="I168" s="11">
        <v>44254</v>
      </c>
      <c r="J168" s="11">
        <v>44227</v>
      </c>
      <c r="K168" s="11">
        <v>45657</v>
      </c>
      <c r="M168" t="s">
        <v>43</v>
      </c>
      <c r="N168">
        <v>131874.88</v>
      </c>
      <c r="O168">
        <v>6</v>
      </c>
      <c r="P168">
        <v>33</v>
      </c>
      <c r="Q168" s="11">
        <v>45227</v>
      </c>
      <c r="R168" s="12">
        <v>2580.48</v>
      </c>
      <c r="S168" s="12">
        <v>42209.280000000006</v>
      </c>
      <c r="T168" s="12">
        <v>39628.800000000003</v>
      </c>
      <c r="U168" t="s">
        <v>458</v>
      </c>
      <c r="W168" s="11">
        <v>45230</v>
      </c>
      <c r="X168" s="11">
        <v>45227</v>
      </c>
    </row>
    <row r="169" spans="1:24" x14ac:dyDescent="0.45">
      <c r="A169" t="s">
        <v>56</v>
      </c>
      <c r="B169" t="s">
        <v>57</v>
      </c>
      <c r="C169">
        <v>6505</v>
      </c>
      <c r="D169">
        <v>1000</v>
      </c>
      <c r="E169" t="s">
        <v>39</v>
      </c>
      <c r="F169" t="s">
        <v>58</v>
      </c>
      <c r="G169">
        <v>13158785</v>
      </c>
      <c r="H169" t="s">
        <v>42</v>
      </c>
      <c r="I169" s="11">
        <v>44254</v>
      </c>
      <c r="J169" s="11">
        <v>44227</v>
      </c>
      <c r="K169" s="11">
        <v>45657</v>
      </c>
      <c r="M169" t="s">
        <v>43</v>
      </c>
      <c r="N169">
        <v>131874.88</v>
      </c>
      <c r="O169">
        <v>6</v>
      </c>
      <c r="P169">
        <v>34</v>
      </c>
      <c r="Q169" s="11">
        <v>45255</v>
      </c>
      <c r="R169" s="12">
        <v>2580.48</v>
      </c>
      <c r="S169" s="12">
        <v>39628.800000000003</v>
      </c>
      <c r="T169" s="12">
        <v>37048.32</v>
      </c>
      <c r="U169" t="s">
        <v>458</v>
      </c>
      <c r="W169" s="11">
        <v>45260</v>
      </c>
      <c r="X169" s="11">
        <v>45255</v>
      </c>
    </row>
    <row r="170" spans="1:24" x14ac:dyDescent="0.45">
      <c r="A170" t="s">
        <v>56</v>
      </c>
      <c r="B170" t="s">
        <v>57</v>
      </c>
      <c r="C170">
        <v>6505</v>
      </c>
      <c r="D170">
        <v>1000</v>
      </c>
      <c r="E170" t="s">
        <v>39</v>
      </c>
      <c r="F170" t="s">
        <v>58</v>
      </c>
      <c r="G170">
        <v>13158785</v>
      </c>
      <c r="H170" t="s">
        <v>42</v>
      </c>
      <c r="I170" s="11">
        <v>44254</v>
      </c>
      <c r="J170" s="11">
        <v>44227</v>
      </c>
      <c r="K170" s="11">
        <v>45657</v>
      </c>
      <c r="M170" t="s">
        <v>43</v>
      </c>
      <c r="N170">
        <v>131874.88</v>
      </c>
      <c r="O170">
        <v>6</v>
      </c>
      <c r="P170">
        <v>35</v>
      </c>
      <c r="Q170" s="11">
        <v>45290</v>
      </c>
      <c r="R170" s="12">
        <v>3225.6</v>
      </c>
      <c r="S170" s="12">
        <v>37048.32</v>
      </c>
      <c r="T170" s="12">
        <v>33822.720000000001</v>
      </c>
      <c r="U170" t="s">
        <v>458</v>
      </c>
      <c r="W170" s="11">
        <v>45291</v>
      </c>
      <c r="X170" s="11">
        <v>45290</v>
      </c>
    </row>
    <row r="171" spans="1:24" x14ac:dyDescent="0.45">
      <c r="A171" t="s">
        <v>56</v>
      </c>
      <c r="B171" t="s">
        <v>57</v>
      </c>
      <c r="C171">
        <v>6505</v>
      </c>
      <c r="D171">
        <v>1000</v>
      </c>
      <c r="E171" t="s">
        <v>39</v>
      </c>
      <c r="F171" t="s">
        <v>58</v>
      </c>
      <c r="G171">
        <v>13158785</v>
      </c>
      <c r="H171" t="s">
        <v>42</v>
      </c>
      <c r="I171" s="11">
        <v>44254</v>
      </c>
      <c r="J171" s="11">
        <v>44227</v>
      </c>
      <c r="K171" s="11">
        <v>45657</v>
      </c>
      <c r="M171" t="s">
        <v>43</v>
      </c>
      <c r="N171">
        <v>131874.88</v>
      </c>
      <c r="O171">
        <v>6</v>
      </c>
      <c r="P171">
        <v>36</v>
      </c>
      <c r="Q171" s="11">
        <v>45325</v>
      </c>
      <c r="R171" s="12">
        <v>3225.6</v>
      </c>
      <c r="S171" s="12">
        <v>33822.720000000001</v>
      </c>
      <c r="T171" s="12">
        <v>30597.120000000003</v>
      </c>
      <c r="U171" t="s">
        <v>458</v>
      </c>
      <c r="W171" s="11">
        <v>45351</v>
      </c>
      <c r="X171" s="11">
        <v>45325</v>
      </c>
    </row>
    <row r="172" spans="1:24" x14ac:dyDescent="0.45">
      <c r="A172" t="s">
        <v>56</v>
      </c>
      <c r="B172" t="s">
        <v>57</v>
      </c>
      <c r="C172">
        <v>6505</v>
      </c>
      <c r="D172">
        <v>1000</v>
      </c>
      <c r="E172" t="s">
        <v>39</v>
      </c>
      <c r="F172" t="s">
        <v>58</v>
      </c>
      <c r="G172">
        <v>13158785</v>
      </c>
      <c r="H172" t="s">
        <v>42</v>
      </c>
      <c r="I172" s="11">
        <v>44254</v>
      </c>
      <c r="J172" s="11">
        <v>44227</v>
      </c>
      <c r="K172" s="11">
        <v>45657</v>
      </c>
      <c r="M172" t="s">
        <v>43</v>
      </c>
      <c r="N172">
        <v>131874.88</v>
      </c>
      <c r="O172">
        <v>6</v>
      </c>
      <c r="P172">
        <v>37</v>
      </c>
      <c r="Q172" s="11">
        <v>45353</v>
      </c>
      <c r="R172" s="12">
        <v>2580.48</v>
      </c>
      <c r="S172" s="12">
        <v>30597.120000000003</v>
      </c>
      <c r="T172" s="12">
        <v>28016.640000000003</v>
      </c>
      <c r="U172" t="s">
        <v>458</v>
      </c>
      <c r="W172" s="11">
        <v>45382</v>
      </c>
      <c r="X172" s="11">
        <v>45353</v>
      </c>
    </row>
    <row r="173" spans="1:24" x14ac:dyDescent="0.45">
      <c r="A173" t="s">
        <v>56</v>
      </c>
      <c r="B173" t="s">
        <v>57</v>
      </c>
      <c r="C173">
        <v>6505</v>
      </c>
      <c r="D173">
        <v>1000</v>
      </c>
      <c r="E173" t="s">
        <v>39</v>
      </c>
      <c r="F173" t="s">
        <v>58</v>
      </c>
      <c r="G173">
        <v>13158785</v>
      </c>
      <c r="H173" t="s">
        <v>42</v>
      </c>
      <c r="I173" s="11">
        <v>44254</v>
      </c>
      <c r="J173" s="11">
        <v>44227</v>
      </c>
      <c r="K173" s="11">
        <v>45657</v>
      </c>
      <c r="M173" t="s">
        <v>43</v>
      </c>
      <c r="N173">
        <v>131874.88</v>
      </c>
      <c r="O173">
        <v>6</v>
      </c>
      <c r="P173">
        <v>38</v>
      </c>
      <c r="Q173" s="11">
        <v>45388</v>
      </c>
      <c r="R173" s="12">
        <v>3225.6</v>
      </c>
      <c r="S173" s="12">
        <v>28016.640000000003</v>
      </c>
      <c r="T173" s="12">
        <v>24791.040000000005</v>
      </c>
      <c r="U173" t="s">
        <v>458</v>
      </c>
      <c r="W173" s="11">
        <v>45412</v>
      </c>
      <c r="X173" s="11">
        <v>45388</v>
      </c>
    </row>
    <row r="174" spans="1:24" x14ac:dyDescent="0.45">
      <c r="A174" t="s">
        <v>56</v>
      </c>
      <c r="B174" t="s">
        <v>57</v>
      </c>
      <c r="C174">
        <v>6505</v>
      </c>
      <c r="D174">
        <v>1000</v>
      </c>
      <c r="E174" t="s">
        <v>39</v>
      </c>
      <c r="F174" t="s">
        <v>58</v>
      </c>
      <c r="G174">
        <v>13158785</v>
      </c>
      <c r="H174" t="s">
        <v>42</v>
      </c>
      <c r="I174" s="11">
        <v>44254</v>
      </c>
      <c r="J174" s="11">
        <v>44227</v>
      </c>
      <c r="K174" s="11">
        <v>45657</v>
      </c>
      <c r="M174" t="s">
        <v>43</v>
      </c>
      <c r="N174">
        <v>131874.88</v>
      </c>
      <c r="O174">
        <v>6</v>
      </c>
      <c r="P174">
        <v>39</v>
      </c>
      <c r="Q174" s="11">
        <v>45416</v>
      </c>
      <c r="R174" s="12">
        <v>2580.48</v>
      </c>
      <c r="S174" s="12">
        <v>24791.040000000005</v>
      </c>
      <c r="T174" s="12">
        <v>22210.560000000005</v>
      </c>
      <c r="U174" t="s">
        <v>458</v>
      </c>
      <c r="W174" s="11">
        <v>45443</v>
      </c>
      <c r="X174" s="11">
        <v>45416</v>
      </c>
    </row>
    <row r="175" spans="1:24" x14ac:dyDescent="0.45">
      <c r="A175" t="s">
        <v>56</v>
      </c>
      <c r="B175" t="s">
        <v>57</v>
      </c>
      <c r="C175">
        <v>6505</v>
      </c>
      <c r="D175">
        <v>1000</v>
      </c>
      <c r="E175" t="s">
        <v>39</v>
      </c>
      <c r="F175" t="s">
        <v>58</v>
      </c>
      <c r="G175">
        <v>13158785</v>
      </c>
      <c r="H175" t="s">
        <v>42</v>
      </c>
      <c r="I175" s="11">
        <v>44254</v>
      </c>
      <c r="J175" s="11">
        <v>44227</v>
      </c>
      <c r="K175" s="11">
        <v>45657</v>
      </c>
      <c r="M175" t="s">
        <v>43</v>
      </c>
      <c r="N175">
        <v>131874.88</v>
      </c>
      <c r="O175">
        <v>6</v>
      </c>
      <c r="P175">
        <v>40</v>
      </c>
      <c r="Q175" s="11">
        <v>45444</v>
      </c>
      <c r="R175" s="12">
        <v>2580.48</v>
      </c>
      <c r="S175" s="12">
        <v>22210.560000000005</v>
      </c>
      <c r="T175" s="12">
        <v>19630.080000000005</v>
      </c>
      <c r="U175" t="s">
        <v>458</v>
      </c>
      <c r="W175" s="11">
        <v>45473</v>
      </c>
      <c r="X175" s="11">
        <v>45444</v>
      </c>
    </row>
    <row r="176" spans="1:24" x14ac:dyDescent="0.45">
      <c r="A176" t="s">
        <v>56</v>
      </c>
      <c r="B176" t="s">
        <v>57</v>
      </c>
      <c r="C176">
        <v>6505</v>
      </c>
      <c r="D176">
        <v>1000</v>
      </c>
      <c r="E176" t="s">
        <v>39</v>
      </c>
      <c r="F176" t="s">
        <v>58</v>
      </c>
      <c r="G176">
        <v>13158785</v>
      </c>
      <c r="H176" t="s">
        <v>42</v>
      </c>
      <c r="I176" s="11">
        <v>44254</v>
      </c>
      <c r="J176" s="11">
        <v>44227</v>
      </c>
      <c r="K176" s="11">
        <v>45657</v>
      </c>
      <c r="M176" t="s">
        <v>43</v>
      </c>
      <c r="N176">
        <v>131874.88</v>
      </c>
      <c r="O176">
        <v>6</v>
      </c>
      <c r="P176">
        <v>41</v>
      </c>
      <c r="Q176" s="11">
        <v>45479</v>
      </c>
      <c r="R176" s="12">
        <v>3225.6</v>
      </c>
      <c r="S176" s="12">
        <v>19630.080000000005</v>
      </c>
      <c r="T176" s="12">
        <v>16404.480000000007</v>
      </c>
      <c r="U176" t="s">
        <v>458</v>
      </c>
      <c r="W176" s="11">
        <v>45504</v>
      </c>
      <c r="X176" s="11">
        <v>45479</v>
      </c>
    </row>
    <row r="177" spans="1:24" x14ac:dyDescent="0.45">
      <c r="A177" t="s">
        <v>56</v>
      </c>
      <c r="B177" t="s">
        <v>57</v>
      </c>
      <c r="C177">
        <v>6505</v>
      </c>
      <c r="D177">
        <v>1000</v>
      </c>
      <c r="E177" t="s">
        <v>39</v>
      </c>
      <c r="F177" t="s">
        <v>58</v>
      </c>
      <c r="G177">
        <v>13158785</v>
      </c>
      <c r="H177" t="s">
        <v>42</v>
      </c>
      <c r="I177" s="11">
        <v>44254</v>
      </c>
      <c r="J177" s="11">
        <v>44227</v>
      </c>
      <c r="K177" s="11">
        <v>45657</v>
      </c>
      <c r="M177" t="s">
        <v>43</v>
      </c>
      <c r="N177">
        <v>131874.88</v>
      </c>
      <c r="O177">
        <v>6</v>
      </c>
      <c r="P177">
        <v>42</v>
      </c>
      <c r="Q177" s="11">
        <v>45507</v>
      </c>
      <c r="R177" s="12">
        <v>2580.48</v>
      </c>
      <c r="S177" s="12">
        <v>16404.480000000007</v>
      </c>
      <c r="T177" s="12">
        <v>13824.000000000007</v>
      </c>
      <c r="U177" t="s">
        <v>458</v>
      </c>
      <c r="W177" s="11">
        <v>45535</v>
      </c>
      <c r="X177" s="11">
        <v>45507</v>
      </c>
    </row>
    <row r="178" spans="1:24" x14ac:dyDescent="0.45">
      <c r="A178" t="s">
        <v>56</v>
      </c>
      <c r="B178" t="s">
        <v>57</v>
      </c>
      <c r="C178">
        <v>6505</v>
      </c>
      <c r="D178">
        <v>1000</v>
      </c>
      <c r="E178" t="s">
        <v>39</v>
      </c>
      <c r="F178" t="s">
        <v>58</v>
      </c>
      <c r="G178">
        <v>13158785</v>
      </c>
      <c r="H178" t="s">
        <v>42</v>
      </c>
      <c r="I178" s="11">
        <v>44254</v>
      </c>
      <c r="J178" s="11">
        <v>44227</v>
      </c>
      <c r="K178" s="11">
        <v>45657</v>
      </c>
      <c r="M178" t="s">
        <v>43</v>
      </c>
      <c r="N178">
        <v>131874.88</v>
      </c>
      <c r="O178">
        <v>6</v>
      </c>
      <c r="P178">
        <v>43</v>
      </c>
      <c r="Q178" s="11">
        <v>45535</v>
      </c>
      <c r="R178" s="12">
        <v>2580.48</v>
      </c>
      <c r="S178" s="12">
        <v>13824.000000000007</v>
      </c>
      <c r="T178" s="12">
        <v>11243.520000000008</v>
      </c>
      <c r="U178" t="s">
        <v>458</v>
      </c>
      <c r="W178" s="11">
        <v>45535</v>
      </c>
      <c r="X178" s="11">
        <v>45535</v>
      </c>
    </row>
    <row r="179" spans="1:24" x14ac:dyDescent="0.45">
      <c r="A179" t="s">
        <v>56</v>
      </c>
      <c r="B179" t="s">
        <v>57</v>
      </c>
      <c r="C179">
        <v>6505</v>
      </c>
      <c r="D179">
        <v>1000</v>
      </c>
      <c r="E179" t="s">
        <v>39</v>
      </c>
      <c r="F179" t="s">
        <v>58</v>
      </c>
      <c r="G179">
        <v>13158785</v>
      </c>
      <c r="H179" t="s">
        <v>42</v>
      </c>
      <c r="I179" s="11">
        <v>44254</v>
      </c>
      <c r="J179" s="11">
        <v>44227</v>
      </c>
      <c r="K179" s="11">
        <v>45657</v>
      </c>
      <c r="M179" t="s">
        <v>43</v>
      </c>
      <c r="N179">
        <v>131874.88</v>
      </c>
      <c r="O179">
        <v>6</v>
      </c>
      <c r="P179">
        <v>44</v>
      </c>
      <c r="Q179" s="11">
        <v>45570</v>
      </c>
      <c r="R179" s="12">
        <v>3225.6</v>
      </c>
      <c r="S179" s="12">
        <v>11243.520000000008</v>
      </c>
      <c r="T179" s="12">
        <v>8017.9200000000073</v>
      </c>
      <c r="U179" t="s">
        <v>458</v>
      </c>
      <c r="W179" s="11">
        <v>45596</v>
      </c>
      <c r="X179" s="11">
        <v>45570</v>
      </c>
    </row>
    <row r="180" spans="1:24" x14ac:dyDescent="0.45">
      <c r="A180" t="s">
        <v>56</v>
      </c>
      <c r="B180" t="s">
        <v>57</v>
      </c>
      <c r="C180">
        <v>6505</v>
      </c>
      <c r="D180">
        <v>1000</v>
      </c>
      <c r="E180" t="s">
        <v>39</v>
      </c>
      <c r="F180" t="s">
        <v>58</v>
      </c>
      <c r="G180">
        <v>13158785</v>
      </c>
      <c r="H180" t="s">
        <v>42</v>
      </c>
      <c r="I180" s="11">
        <v>44254</v>
      </c>
      <c r="J180" s="11">
        <v>44227</v>
      </c>
      <c r="K180" s="11">
        <v>45657</v>
      </c>
      <c r="M180" t="s">
        <v>43</v>
      </c>
      <c r="N180">
        <v>131874.88</v>
      </c>
      <c r="O180">
        <v>6</v>
      </c>
      <c r="P180">
        <v>45</v>
      </c>
      <c r="Q180" s="11">
        <v>45598</v>
      </c>
      <c r="R180" s="12">
        <v>2580.48</v>
      </c>
      <c r="S180" s="12">
        <v>8017.9200000000073</v>
      </c>
      <c r="T180" s="12">
        <v>5437.4400000000078</v>
      </c>
      <c r="U180" t="s">
        <v>458</v>
      </c>
      <c r="W180" s="11">
        <v>45626</v>
      </c>
      <c r="X180" s="11">
        <v>45598</v>
      </c>
    </row>
    <row r="181" spans="1:24" x14ac:dyDescent="0.45">
      <c r="A181" t="s">
        <v>56</v>
      </c>
      <c r="B181" t="s">
        <v>57</v>
      </c>
      <c r="C181">
        <v>6505</v>
      </c>
      <c r="D181">
        <v>1000</v>
      </c>
      <c r="E181" t="s">
        <v>39</v>
      </c>
      <c r="F181" t="s">
        <v>58</v>
      </c>
      <c r="G181">
        <v>13158785</v>
      </c>
      <c r="H181" t="s">
        <v>42</v>
      </c>
      <c r="I181" s="11">
        <v>44254</v>
      </c>
      <c r="J181" s="11">
        <v>44227</v>
      </c>
      <c r="K181" s="11">
        <v>45657</v>
      </c>
      <c r="M181" t="s">
        <v>43</v>
      </c>
      <c r="N181">
        <v>131874.88</v>
      </c>
      <c r="O181">
        <v>6</v>
      </c>
      <c r="P181">
        <v>46</v>
      </c>
      <c r="Q181" s="11">
        <v>45626</v>
      </c>
      <c r="R181" s="12">
        <v>2580.48</v>
      </c>
      <c r="S181" s="12">
        <v>5437.4400000000078</v>
      </c>
      <c r="T181" s="12">
        <v>2856.9600000000078</v>
      </c>
      <c r="U181" t="s">
        <v>458</v>
      </c>
      <c r="W181" s="11">
        <v>45626</v>
      </c>
      <c r="X181" s="11">
        <v>45626</v>
      </c>
    </row>
    <row r="182" spans="1:24" x14ac:dyDescent="0.45">
      <c r="A182" t="s">
        <v>56</v>
      </c>
      <c r="B182" t="s">
        <v>57</v>
      </c>
      <c r="C182">
        <v>6505</v>
      </c>
      <c r="D182">
        <v>1000</v>
      </c>
      <c r="E182" t="s">
        <v>39</v>
      </c>
      <c r="F182" t="s">
        <v>58</v>
      </c>
      <c r="G182">
        <v>13158785</v>
      </c>
      <c r="H182" t="s">
        <v>42</v>
      </c>
      <c r="I182" s="11">
        <v>44254</v>
      </c>
      <c r="J182" s="11">
        <v>44227</v>
      </c>
      <c r="K182" s="11">
        <v>45657</v>
      </c>
      <c r="M182" t="s">
        <v>43</v>
      </c>
      <c r="N182">
        <v>131874.88</v>
      </c>
      <c r="O182">
        <v>6</v>
      </c>
      <c r="P182">
        <v>47</v>
      </c>
      <c r="Q182" s="11">
        <v>45661</v>
      </c>
      <c r="R182" s="12">
        <v>2856.96</v>
      </c>
      <c r="S182" s="12">
        <v>2856.9600000000078</v>
      </c>
      <c r="T182" s="12">
        <v>7.73070496506989E-12</v>
      </c>
      <c r="U182" t="s">
        <v>458</v>
      </c>
      <c r="W182" s="11">
        <v>45688</v>
      </c>
      <c r="X182" s="11">
        <v>45661</v>
      </c>
    </row>
    <row r="183" spans="1:24" x14ac:dyDescent="0.45">
      <c r="A183" t="s">
        <v>60</v>
      </c>
      <c r="B183" t="s">
        <v>61</v>
      </c>
      <c r="C183">
        <v>6505</v>
      </c>
      <c r="D183">
        <v>1000</v>
      </c>
      <c r="E183" t="s">
        <v>39</v>
      </c>
      <c r="F183" t="s">
        <v>62</v>
      </c>
      <c r="G183" t="s">
        <v>63</v>
      </c>
      <c r="H183" t="s">
        <v>42</v>
      </c>
      <c r="I183" s="11">
        <v>44562</v>
      </c>
      <c r="J183" s="11">
        <v>44540</v>
      </c>
      <c r="K183" s="11">
        <v>45657</v>
      </c>
      <c r="M183" t="s">
        <v>43</v>
      </c>
      <c r="N183">
        <v>283958.68</v>
      </c>
      <c r="O183">
        <v>7</v>
      </c>
      <c r="P183">
        <v>1</v>
      </c>
      <c r="Q183" s="11">
        <v>44562</v>
      </c>
      <c r="R183" s="12">
        <v>5839.63</v>
      </c>
      <c r="S183" s="12">
        <v>283958.68</v>
      </c>
      <c r="T183" s="12">
        <v>278119.05</v>
      </c>
      <c r="U183" t="s">
        <v>459</v>
      </c>
      <c r="W183" s="11">
        <v>44592</v>
      </c>
      <c r="X183" s="11">
        <v>44562</v>
      </c>
    </row>
    <row r="184" spans="1:24" x14ac:dyDescent="0.45">
      <c r="A184" t="s">
        <v>60</v>
      </c>
      <c r="B184" t="s">
        <v>61</v>
      </c>
      <c r="C184">
        <v>6505</v>
      </c>
      <c r="D184">
        <v>1000</v>
      </c>
      <c r="E184" t="s">
        <v>39</v>
      </c>
      <c r="F184" t="s">
        <v>62</v>
      </c>
      <c r="G184" t="s">
        <v>63</v>
      </c>
      <c r="H184" t="s">
        <v>42</v>
      </c>
      <c r="I184" s="11">
        <v>44562</v>
      </c>
      <c r="J184" s="11">
        <v>44540</v>
      </c>
      <c r="K184" s="11">
        <v>45657</v>
      </c>
      <c r="M184" t="s">
        <v>43</v>
      </c>
      <c r="N184">
        <v>283958.68</v>
      </c>
      <c r="O184">
        <v>7</v>
      </c>
      <c r="P184">
        <v>2</v>
      </c>
      <c r="Q184" s="11">
        <v>44590</v>
      </c>
      <c r="R184" s="12">
        <v>7111.72</v>
      </c>
      <c r="S184" s="12">
        <v>278119.05</v>
      </c>
      <c r="T184" s="12">
        <v>271007.33</v>
      </c>
      <c r="U184" t="s">
        <v>459</v>
      </c>
      <c r="W184" s="11">
        <v>44592</v>
      </c>
      <c r="X184" s="11">
        <v>44590</v>
      </c>
    </row>
    <row r="185" spans="1:24" x14ac:dyDescent="0.45">
      <c r="A185" t="s">
        <v>60</v>
      </c>
      <c r="B185" t="s">
        <v>61</v>
      </c>
      <c r="C185">
        <v>6505</v>
      </c>
      <c r="D185">
        <v>1000</v>
      </c>
      <c r="E185" t="s">
        <v>39</v>
      </c>
      <c r="F185" t="s">
        <v>62</v>
      </c>
      <c r="G185" t="s">
        <v>63</v>
      </c>
      <c r="H185" t="s">
        <v>42</v>
      </c>
      <c r="I185" s="11">
        <v>44562</v>
      </c>
      <c r="J185" s="11">
        <v>44540</v>
      </c>
      <c r="K185" s="11">
        <v>45657</v>
      </c>
      <c r="M185" t="s">
        <v>43</v>
      </c>
      <c r="N185">
        <v>283958.68</v>
      </c>
      <c r="O185">
        <v>7</v>
      </c>
      <c r="P185">
        <v>3</v>
      </c>
      <c r="Q185" s="11">
        <v>44618</v>
      </c>
      <c r="R185" s="12">
        <v>7111.72</v>
      </c>
      <c r="S185" s="12">
        <v>271007.33</v>
      </c>
      <c r="T185" s="12">
        <v>263895.61000000004</v>
      </c>
      <c r="U185" t="s">
        <v>459</v>
      </c>
      <c r="W185" s="11">
        <v>44620</v>
      </c>
      <c r="X185" s="11">
        <v>44618</v>
      </c>
    </row>
    <row r="186" spans="1:24" x14ac:dyDescent="0.45">
      <c r="A186" t="s">
        <v>60</v>
      </c>
      <c r="B186" t="s">
        <v>61</v>
      </c>
      <c r="C186">
        <v>6505</v>
      </c>
      <c r="D186">
        <v>1000</v>
      </c>
      <c r="E186" t="s">
        <v>39</v>
      </c>
      <c r="F186" t="s">
        <v>62</v>
      </c>
      <c r="G186" t="s">
        <v>63</v>
      </c>
      <c r="H186" t="s">
        <v>42</v>
      </c>
      <c r="I186" s="11">
        <v>44562</v>
      </c>
      <c r="J186" s="11">
        <v>44540</v>
      </c>
      <c r="K186" s="11">
        <v>45657</v>
      </c>
      <c r="M186" t="s">
        <v>43</v>
      </c>
      <c r="N186">
        <v>283958.68</v>
      </c>
      <c r="O186">
        <v>7</v>
      </c>
      <c r="P186">
        <v>4</v>
      </c>
      <c r="Q186" s="11">
        <v>44653</v>
      </c>
      <c r="R186" s="12">
        <v>8889.65</v>
      </c>
      <c r="S186" s="12">
        <v>263895.61000000004</v>
      </c>
      <c r="T186" s="12">
        <v>255005.96000000005</v>
      </c>
      <c r="U186" t="s">
        <v>459</v>
      </c>
      <c r="W186" s="11">
        <v>44681</v>
      </c>
      <c r="X186" s="11">
        <v>44653</v>
      </c>
    </row>
    <row r="187" spans="1:24" x14ac:dyDescent="0.45">
      <c r="A187" t="s">
        <v>60</v>
      </c>
      <c r="B187" t="s">
        <v>61</v>
      </c>
      <c r="C187">
        <v>6505</v>
      </c>
      <c r="D187">
        <v>1000</v>
      </c>
      <c r="E187" t="s">
        <v>39</v>
      </c>
      <c r="F187" t="s">
        <v>62</v>
      </c>
      <c r="G187" t="s">
        <v>63</v>
      </c>
      <c r="H187" t="s">
        <v>42</v>
      </c>
      <c r="I187" s="11">
        <v>44562</v>
      </c>
      <c r="J187" s="11">
        <v>44540</v>
      </c>
      <c r="K187" s="11">
        <v>45657</v>
      </c>
      <c r="M187" t="s">
        <v>43</v>
      </c>
      <c r="N187">
        <v>283958.68</v>
      </c>
      <c r="O187">
        <v>7</v>
      </c>
      <c r="P187">
        <v>5</v>
      </c>
      <c r="Q187" s="11">
        <v>44681</v>
      </c>
      <c r="R187" s="12">
        <v>7111.72</v>
      </c>
      <c r="S187" s="12">
        <v>255005.96000000005</v>
      </c>
      <c r="T187" s="12">
        <v>247894.24000000005</v>
      </c>
      <c r="U187" t="s">
        <v>459</v>
      </c>
      <c r="W187" s="11">
        <v>44681</v>
      </c>
      <c r="X187" s="11">
        <v>44681</v>
      </c>
    </row>
    <row r="188" spans="1:24" x14ac:dyDescent="0.45">
      <c r="A188" t="s">
        <v>60</v>
      </c>
      <c r="B188" t="s">
        <v>61</v>
      </c>
      <c r="C188">
        <v>6505</v>
      </c>
      <c r="D188">
        <v>1000</v>
      </c>
      <c r="E188" t="s">
        <v>39</v>
      </c>
      <c r="F188" t="s">
        <v>62</v>
      </c>
      <c r="G188" t="s">
        <v>63</v>
      </c>
      <c r="H188" t="s">
        <v>42</v>
      </c>
      <c r="I188" s="11">
        <v>44562</v>
      </c>
      <c r="J188" s="11">
        <v>44540</v>
      </c>
      <c r="K188" s="11">
        <v>45657</v>
      </c>
      <c r="M188" t="s">
        <v>43</v>
      </c>
      <c r="N188">
        <v>283958.68</v>
      </c>
      <c r="O188">
        <v>7</v>
      </c>
      <c r="P188">
        <v>6</v>
      </c>
      <c r="Q188" s="11">
        <v>44709</v>
      </c>
      <c r="R188" s="12">
        <v>7111.72</v>
      </c>
      <c r="S188" s="12">
        <v>247894.24000000005</v>
      </c>
      <c r="T188" s="12">
        <v>240782.52000000005</v>
      </c>
      <c r="U188" t="s">
        <v>459</v>
      </c>
      <c r="W188" s="11">
        <v>44712</v>
      </c>
      <c r="X188" s="11">
        <v>44709</v>
      </c>
    </row>
    <row r="189" spans="1:24" x14ac:dyDescent="0.45">
      <c r="A189" t="s">
        <v>60</v>
      </c>
      <c r="B189" t="s">
        <v>61</v>
      </c>
      <c r="C189">
        <v>6505</v>
      </c>
      <c r="D189">
        <v>1000</v>
      </c>
      <c r="E189" t="s">
        <v>39</v>
      </c>
      <c r="F189" t="s">
        <v>62</v>
      </c>
      <c r="G189" t="s">
        <v>63</v>
      </c>
      <c r="H189" t="s">
        <v>42</v>
      </c>
      <c r="I189" s="11">
        <v>44562</v>
      </c>
      <c r="J189" s="11">
        <v>44540</v>
      </c>
      <c r="K189" s="11">
        <v>45657</v>
      </c>
      <c r="M189" t="s">
        <v>43</v>
      </c>
      <c r="N189">
        <v>283958.68</v>
      </c>
      <c r="O189">
        <v>7</v>
      </c>
      <c r="P189">
        <v>7</v>
      </c>
      <c r="Q189" s="11">
        <v>44744</v>
      </c>
      <c r="R189" s="12">
        <v>8889.65</v>
      </c>
      <c r="S189" s="12">
        <v>240782.52000000005</v>
      </c>
      <c r="T189" s="12">
        <v>231892.87000000005</v>
      </c>
      <c r="U189" t="s">
        <v>459</v>
      </c>
      <c r="W189" s="11">
        <v>44773</v>
      </c>
      <c r="X189" s="11">
        <v>44744</v>
      </c>
    </row>
    <row r="190" spans="1:24" x14ac:dyDescent="0.45">
      <c r="A190" t="s">
        <v>60</v>
      </c>
      <c r="B190" t="s">
        <v>61</v>
      </c>
      <c r="C190">
        <v>6505</v>
      </c>
      <c r="D190">
        <v>1000</v>
      </c>
      <c r="E190" t="s">
        <v>39</v>
      </c>
      <c r="F190" t="s">
        <v>62</v>
      </c>
      <c r="G190" t="s">
        <v>63</v>
      </c>
      <c r="H190" t="s">
        <v>42</v>
      </c>
      <c r="I190" s="11">
        <v>44562</v>
      </c>
      <c r="J190" s="11">
        <v>44540</v>
      </c>
      <c r="K190" s="11">
        <v>45657</v>
      </c>
      <c r="M190" t="s">
        <v>43</v>
      </c>
      <c r="N190">
        <v>283958.68</v>
      </c>
      <c r="O190">
        <v>7</v>
      </c>
      <c r="P190">
        <v>8</v>
      </c>
      <c r="Q190" s="11">
        <v>44772</v>
      </c>
      <c r="R190" s="12">
        <v>7111.72</v>
      </c>
      <c r="S190" s="12">
        <v>231892.87000000005</v>
      </c>
      <c r="T190" s="12">
        <v>224781.15000000005</v>
      </c>
      <c r="U190" t="s">
        <v>459</v>
      </c>
      <c r="W190" s="11">
        <v>44773</v>
      </c>
      <c r="X190" s="11">
        <v>44772</v>
      </c>
    </row>
    <row r="191" spans="1:24" x14ac:dyDescent="0.45">
      <c r="A191" t="s">
        <v>60</v>
      </c>
      <c r="B191" t="s">
        <v>61</v>
      </c>
      <c r="C191">
        <v>6505</v>
      </c>
      <c r="D191">
        <v>1000</v>
      </c>
      <c r="E191" t="s">
        <v>39</v>
      </c>
      <c r="F191" t="s">
        <v>62</v>
      </c>
      <c r="G191" t="s">
        <v>63</v>
      </c>
      <c r="H191" t="s">
        <v>42</v>
      </c>
      <c r="I191" s="11">
        <v>44562</v>
      </c>
      <c r="J191" s="11">
        <v>44540</v>
      </c>
      <c r="K191" s="11">
        <v>45657</v>
      </c>
      <c r="M191" t="s">
        <v>43</v>
      </c>
      <c r="N191">
        <v>283958.68</v>
      </c>
      <c r="O191">
        <v>7</v>
      </c>
      <c r="P191">
        <v>9</v>
      </c>
      <c r="Q191" s="11">
        <v>44800</v>
      </c>
      <c r="R191" s="12">
        <v>7111.72</v>
      </c>
      <c r="S191" s="12">
        <v>224781.15000000005</v>
      </c>
      <c r="T191" s="12">
        <v>217669.43000000005</v>
      </c>
      <c r="U191" t="s">
        <v>459</v>
      </c>
      <c r="W191" s="11">
        <v>44804</v>
      </c>
      <c r="X191" s="11">
        <v>44800</v>
      </c>
    </row>
    <row r="192" spans="1:24" x14ac:dyDescent="0.45">
      <c r="A192" t="s">
        <v>60</v>
      </c>
      <c r="B192" t="s">
        <v>61</v>
      </c>
      <c r="C192">
        <v>6505</v>
      </c>
      <c r="D192">
        <v>1000</v>
      </c>
      <c r="E192" t="s">
        <v>39</v>
      </c>
      <c r="F192" t="s">
        <v>62</v>
      </c>
      <c r="G192" t="s">
        <v>63</v>
      </c>
      <c r="H192" t="s">
        <v>42</v>
      </c>
      <c r="I192" s="11">
        <v>44562</v>
      </c>
      <c r="J192" s="11">
        <v>44540</v>
      </c>
      <c r="K192" s="11">
        <v>45657</v>
      </c>
      <c r="M192" t="s">
        <v>43</v>
      </c>
      <c r="N192">
        <v>283958.68</v>
      </c>
      <c r="O192">
        <v>7</v>
      </c>
      <c r="P192">
        <v>10</v>
      </c>
      <c r="Q192" s="11">
        <v>44835</v>
      </c>
      <c r="R192" s="12">
        <v>8889.65</v>
      </c>
      <c r="S192" s="12">
        <v>217669.43000000005</v>
      </c>
      <c r="T192" s="12">
        <v>208779.78000000006</v>
      </c>
      <c r="U192" t="s">
        <v>459</v>
      </c>
      <c r="W192" s="11">
        <v>44865</v>
      </c>
      <c r="X192" s="11">
        <v>44835</v>
      </c>
    </row>
    <row r="193" spans="1:24" x14ac:dyDescent="0.45">
      <c r="A193" t="s">
        <v>60</v>
      </c>
      <c r="B193" t="s">
        <v>61</v>
      </c>
      <c r="C193">
        <v>6505</v>
      </c>
      <c r="D193">
        <v>1000</v>
      </c>
      <c r="E193" t="s">
        <v>39</v>
      </c>
      <c r="F193" t="s">
        <v>62</v>
      </c>
      <c r="G193" t="s">
        <v>63</v>
      </c>
      <c r="H193" t="s">
        <v>42</v>
      </c>
      <c r="I193" s="11">
        <v>44562</v>
      </c>
      <c r="J193" s="11">
        <v>44540</v>
      </c>
      <c r="K193" s="11">
        <v>45657</v>
      </c>
      <c r="M193" t="s">
        <v>43</v>
      </c>
      <c r="N193">
        <v>283958.68</v>
      </c>
      <c r="O193">
        <v>7</v>
      </c>
      <c r="P193">
        <v>11</v>
      </c>
      <c r="Q193" s="11">
        <v>44863</v>
      </c>
      <c r="R193" s="12">
        <v>7111.72</v>
      </c>
      <c r="S193" s="12">
        <v>208779.78000000006</v>
      </c>
      <c r="T193" s="12">
        <v>201668.06000000006</v>
      </c>
      <c r="U193" t="s">
        <v>459</v>
      </c>
      <c r="W193" s="11">
        <v>44865</v>
      </c>
      <c r="X193" s="11">
        <v>44863</v>
      </c>
    </row>
    <row r="194" spans="1:24" x14ac:dyDescent="0.45">
      <c r="A194" t="s">
        <v>60</v>
      </c>
      <c r="B194" t="s">
        <v>61</v>
      </c>
      <c r="C194">
        <v>6505</v>
      </c>
      <c r="D194">
        <v>1000</v>
      </c>
      <c r="E194" t="s">
        <v>39</v>
      </c>
      <c r="F194" t="s">
        <v>62</v>
      </c>
      <c r="G194" t="s">
        <v>63</v>
      </c>
      <c r="H194" t="s">
        <v>42</v>
      </c>
      <c r="I194" s="11">
        <v>44562</v>
      </c>
      <c r="J194" s="11">
        <v>44540</v>
      </c>
      <c r="K194" s="11">
        <v>45657</v>
      </c>
      <c r="M194" t="s">
        <v>43</v>
      </c>
      <c r="N194">
        <v>283958.68</v>
      </c>
      <c r="O194">
        <v>7</v>
      </c>
      <c r="P194">
        <v>12</v>
      </c>
      <c r="Q194" s="11">
        <v>44891</v>
      </c>
      <c r="R194" s="12">
        <v>7111.72</v>
      </c>
      <c r="S194" s="12">
        <v>201668.06000000006</v>
      </c>
      <c r="T194" s="12">
        <v>194556.34000000005</v>
      </c>
      <c r="U194" t="s">
        <v>459</v>
      </c>
      <c r="W194" s="11">
        <v>44895</v>
      </c>
      <c r="X194" s="11">
        <v>44891</v>
      </c>
    </row>
    <row r="195" spans="1:24" x14ac:dyDescent="0.45">
      <c r="A195" t="s">
        <v>60</v>
      </c>
      <c r="B195" t="s">
        <v>61</v>
      </c>
      <c r="C195">
        <v>6505</v>
      </c>
      <c r="D195">
        <v>1000</v>
      </c>
      <c r="E195" t="s">
        <v>39</v>
      </c>
      <c r="F195" t="s">
        <v>62</v>
      </c>
      <c r="G195" t="s">
        <v>63</v>
      </c>
      <c r="H195" t="s">
        <v>42</v>
      </c>
      <c r="I195" s="11">
        <v>44562</v>
      </c>
      <c r="J195" s="11">
        <v>44540</v>
      </c>
      <c r="K195" s="11">
        <v>45657</v>
      </c>
      <c r="M195" t="s">
        <v>43</v>
      </c>
      <c r="N195">
        <v>283958.68</v>
      </c>
      <c r="O195">
        <v>7</v>
      </c>
      <c r="P195">
        <v>13</v>
      </c>
      <c r="Q195" s="11">
        <v>44926</v>
      </c>
      <c r="R195" s="12">
        <v>8889.65</v>
      </c>
      <c r="S195" s="12">
        <v>194556.34000000005</v>
      </c>
      <c r="T195" s="12">
        <v>185666.69000000006</v>
      </c>
      <c r="U195" t="s">
        <v>459</v>
      </c>
      <c r="W195" s="11">
        <v>44926</v>
      </c>
      <c r="X195" s="11">
        <v>44926</v>
      </c>
    </row>
    <row r="196" spans="1:24" x14ac:dyDescent="0.45">
      <c r="A196" t="s">
        <v>60</v>
      </c>
      <c r="B196" t="s">
        <v>61</v>
      </c>
      <c r="C196">
        <v>6505</v>
      </c>
      <c r="D196">
        <v>1000</v>
      </c>
      <c r="E196" t="s">
        <v>39</v>
      </c>
      <c r="F196" t="s">
        <v>62</v>
      </c>
      <c r="G196" t="s">
        <v>63</v>
      </c>
      <c r="H196" t="s">
        <v>42</v>
      </c>
      <c r="I196" s="11">
        <v>44562</v>
      </c>
      <c r="J196" s="11">
        <v>44540</v>
      </c>
      <c r="K196" s="11">
        <v>45657</v>
      </c>
      <c r="M196" t="s">
        <v>43</v>
      </c>
      <c r="N196">
        <v>283958.68</v>
      </c>
      <c r="O196">
        <v>7</v>
      </c>
      <c r="P196">
        <v>14</v>
      </c>
      <c r="Q196" s="11">
        <v>44954</v>
      </c>
      <c r="R196" s="12">
        <v>7111.72</v>
      </c>
      <c r="S196" s="12">
        <v>185666.69000000006</v>
      </c>
      <c r="T196" s="12">
        <v>178554.97000000006</v>
      </c>
      <c r="U196" t="s">
        <v>459</v>
      </c>
      <c r="W196" s="11">
        <v>44957</v>
      </c>
      <c r="X196" s="11">
        <v>44954</v>
      </c>
    </row>
    <row r="197" spans="1:24" x14ac:dyDescent="0.45">
      <c r="A197" t="s">
        <v>60</v>
      </c>
      <c r="B197" t="s">
        <v>61</v>
      </c>
      <c r="C197">
        <v>6505</v>
      </c>
      <c r="D197">
        <v>1000</v>
      </c>
      <c r="E197" t="s">
        <v>39</v>
      </c>
      <c r="F197" t="s">
        <v>62</v>
      </c>
      <c r="G197" t="s">
        <v>63</v>
      </c>
      <c r="H197" t="s">
        <v>42</v>
      </c>
      <c r="I197" s="11">
        <v>44562</v>
      </c>
      <c r="J197" s="11">
        <v>44540</v>
      </c>
      <c r="K197" s="11">
        <v>45657</v>
      </c>
      <c r="M197" t="s">
        <v>43</v>
      </c>
      <c r="N197">
        <v>283958.68</v>
      </c>
      <c r="O197">
        <v>7</v>
      </c>
      <c r="P197">
        <v>15</v>
      </c>
      <c r="Q197" s="11">
        <v>44982</v>
      </c>
      <c r="R197" s="12">
        <v>7111.72</v>
      </c>
      <c r="S197" s="12">
        <v>178554.97000000006</v>
      </c>
      <c r="T197" s="12">
        <v>171443.25000000006</v>
      </c>
      <c r="U197" t="s">
        <v>459</v>
      </c>
      <c r="W197" s="11">
        <v>44985</v>
      </c>
      <c r="X197" s="11">
        <v>44982</v>
      </c>
    </row>
    <row r="198" spans="1:24" x14ac:dyDescent="0.45">
      <c r="A198" t="s">
        <v>60</v>
      </c>
      <c r="B198" t="s">
        <v>61</v>
      </c>
      <c r="C198">
        <v>6505</v>
      </c>
      <c r="D198">
        <v>1000</v>
      </c>
      <c r="E198" t="s">
        <v>39</v>
      </c>
      <c r="F198" t="s">
        <v>62</v>
      </c>
      <c r="G198" t="s">
        <v>63</v>
      </c>
      <c r="H198" t="s">
        <v>42</v>
      </c>
      <c r="I198" s="11">
        <v>44562</v>
      </c>
      <c r="J198" s="11">
        <v>44540</v>
      </c>
      <c r="K198" s="11">
        <v>45657</v>
      </c>
      <c r="M198" t="s">
        <v>43</v>
      </c>
      <c r="N198">
        <v>283958.68</v>
      </c>
      <c r="O198">
        <v>7</v>
      </c>
      <c r="P198">
        <v>16</v>
      </c>
      <c r="Q198" s="11">
        <v>45017</v>
      </c>
      <c r="R198" s="12">
        <v>8889.65</v>
      </c>
      <c r="S198" s="12">
        <v>171443.25000000006</v>
      </c>
      <c r="T198" s="12">
        <v>162553.60000000006</v>
      </c>
      <c r="U198" t="s">
        <v>459</v>
      </c>
      <c r="W198" s="11">
        <v>45046</v>
      </c>
      <c r="X198" s="11">
        <v>45017</v>
      </c>
    </row>
    <row r="199" spans="1:24" x14ac:dyDescent="0.45">
      <c r="A199" t="s">
        <v>60</v>
      </c>
      <c r="B199" t="s">
        <v>61</v>
      </c>
      <c r="C199">
        <v>6505</v>
      </c>
      <c r="D199">
        <v>1000</v>
      </c>
      <c r="E199" t="s">
        <v>39</v>
      </c>
      <c r="F199" t="s">
        <v>62</v>
      </c>
      <c r="G199" t="s">
        <v>63</v>
      </c>
      <c r="H199" t="s">
        <v>42</v>
      </c>
      <c r="I199" s="11">
        <v>44562</v>
      </c>
      <c r="J199" s="11">
        <v>44540</v>
      </c>
      <c r="K199" s="11">
        <v>45657</v>
      </c>
      <c r="M199" t="s">
        <v>43</v>
      </c>
      <c r="N199">
        <v>283958.68</v>
      </c>
      <c r="O199">
        <v>7</v>
      </c>
      <c r="P199">
        <v>17</v>
      </c>
      <c r="Q199" s="11">
        <v>45045</v>
      </c>
      <c r="R199" s="12">
        <v>7111.72</v>
      </c>
      <c r="S199" s="12">
        <v>162553.60000000006</v>
      </c>
      <c r="T199" s="12">
        <v>155441.88000000006</v>
      </c>
      <c r="U199" t="s">
        <v>459</v>
      </c>
      <c r="W199" s="11">
        <v>45046</v>
      </c>
      <c r="X199" s="11">
        <v>45045</v>
      </c>
    </row>
    <row r="200" spans="1:24" x14ac:dyDescent="0.45">
      <c r="A200" t="s">
        <v>60</v>
      </c>
      <c r="B200" t="s">
        <v>61</v>
      </c>
      <c r="C200">
        <v>6505</v>
      </c>
      <c r="D200">
        <v>1000</v>
      </c>
      <c r="E200" t="s">
        <v>39</v>
      </c>
      <c r="F200" t="s">
        <v>62</v>
      </c>
      <c r="G200" t="s">
        <v>63</v>
      </c>
      <c r="H200" t="s">
        <v>42</v>
      </c>
      <c r="I200" s="11">
        <v>44562</v>
      </c>
      <c r="J200" s="11">
        <v>44540</v>
      </c>
      <c r="K200" s="11">
        <v>45657</v>
      </c>
      <c r="M200" t="s">
        <v>43</v>
      </c>
      <c r="N200">
        <v>283958.68</v>
      </c>
      <c r="O200">
        <v>7</v>
      </c>
      <c r="P200">
        <v>18</v>
      </c>
      <c r="Q200" s="11">
        <v>45073</v>
      </c>
      <c r="R200" s="12">
        <v>7111.72</v>
      </c>
      <c r="S200" s="12">
        <v>155441.88000000006</v>
      </c>
      <c r="T200" s="12">
        <v>148330.16000000006</v>
      </c>
      <c r="U200" t="s">
        <v>459</v>
      </c>
      <c r="W200" s="11">
        <v>45077</v>
      </c>
      <c r="X200" s="11">
        <v>45073</v>
      </c>
    </row>
    <row r="201" spans="1:24" x14ac:dyDescent="0.45">
      <c r="A201" t="s">
        <v>60</v>
      </c>
      <c r="B201" t="s">
        <v>61</v>
      </c>
      <c r="C201">
        <v>6505</v>
      </c>
      <c r="D201">
        <v>1000</v>
      </c>
      <c r="E201" t="s">
        <v>39</v>
      </c>
      <c r="F201" t="s">
        <v>62</v>
      </c>
      <c r="G201" t="s">
        <v>63</v>
      </c>
      <c r="H201" t="s">
        <v>42</v>
      </c>
      <c r="I201" s="11">
        <v>44562</v>
      </c>
      <c r="J201" s="11">
        <v>44540</v>
      </c>
      <c r="K201" s="11">
        <v>45657</v>
      </c>
      <c r="M201" t="s">
        <v>43</v>
      </c>
      <c r="N201">
        <v>283958.68</v>
      </c>
      <c r="O201">
        <v>7</v>
      </c>
      <c r="P201">
        <v>19</v>
      </c>
      <c r="Q201" s="11">
        <v>45108</v>
      </c>
      <c r="R201" s="12">
        <v>8889.65</v>
      </c>
      <c r="S201" s="12">
        <v>148330.16000000006</v>
      </c>
      <c r="T201" s="12">
        <v>139440.51000000007</v>
      </c>
      <c r="U201" t="s">
        <v>459</v>
      </c>
      <c r="W201" s="11">
        <v>45138</v>
      </c>
      <c r="X201" s="11">
        <v>45108</v>
      </c>
    </row>
    <row r="202" spans="1:24" x14ac:dyDescent="0.45">
      <c r="A202" t="s">
        <v>60</v>
      </c>
      <c r="B202" t="s">
        <v>61</v>
      </c>
      <c r="C202">
        <v>6505</v>
      </c>
      <c r="D202">
        <v>1000</v>
      </c>
      <c r="E202" t="s">
        <v>39</v>
      </c>
      <c r="F202" t="s">
        <v>62</v>
      </c>
      <c r="G202" t="s">
        <v>63</v>
      </c>
      <c r="H202" t="s">
        <v>42</v>
      </c>
      <c r="I202" s="11">
        <v>44562</v>
      </c>
      <c r="J202" s="11">
        <v>44540</v>
      </c>
      <c r="K202" s="11">
        <v>45657</v>
      </c>
      <c r="M202" t="s">
        <v>43</v>
      </c>
      <c r="N202">
        <v>283958.68</v>
      </c>
      <c r="O202">
        <v>7</v>
      </c>
      <c r="P202">
        <v>20</v>
      </c>
      <c r="Q202" s="11">
        <v>45136</v>
      </c>
      <c r="R202" s="12">
        <v>7111.72</v>
      </c>
      <c r="S202" s="12">
        <v>139440.51000000007</v>
      </c>
      <c r="T202" s="12">
        <v>132328.79000000007</v>
      </c>
      <c r="U202" t="s">
        <v>459</v>
      </c>
      <c r="W202" s="11">
        <v>45138</v>
      </c>
      <c r="X202" s="11">
        <v>45136</v>
      </c>
    </row>
    <row r="203" spans="1:24" x14ac:dyDescent="0.45">
      <c r="A203" t="s">
        <v>60</v>
      </c>
      <c r="B203" t="s">
        <v>61</v>
      </c>
      <c r="C203">
        <v>6505</v>
      </c>
      <c r="D203">
        <v>1000</v>
      </c>
      <c r="E203" t="s">
        <v>39</v>
      </c>
      <c r="F203" t="s">
        <v>62</v>
      </c>
      <c r="G203" t="s">
        <v>63</v>
      </c>
      <c r="H203" t="s">
        <v>42</v>
      </c>
      <c r="I203" s="11">
        <v>44562</v>
      </c>
      <c r="J203" s="11">
        <v>44540</v>
      </c>
      <c r="K203" s="11">
        <v>45657</v>
      </c>
      <c r="M203" t="s">
        <v>43</v>
      </c>
      <c r="N203">
        <v>283958.68</v>
      </c>
      <c r="O203">
        <v>7</v>
      </c>
      <c r="P203">
        <v>21</v>
      </c>
      <c r="Q203" s="11">
        <v>45164</v>
      </c>
      <c r="R203" s="12">
        <v>7111.72</v>
      </c>
      <c r="S203" s="12">
        <v>132328.79000000007</v>
      </c>
      <c r="T203" s="12">
        <v>125217.07000000007</v>
      </c>
      <c r="U203" t="s">
        <v>459</v>
      </c>
      <c r="W203" s="11">
        <v>45169</v>
      </c>
      <c r="X203" s="11">
        <v>45164</v>
      </c>
    </row>
    <row r="204" spans="1:24" x14ac:dyDescent="0.45">
      <c r="A204" t="s">
        <v>60</v>
      </c>
      <c r="B204" t="s">
        <v>61</v>
      </c>
      <c r="C204">
        <v>6505</v>
      </c>
      <c r="D204">
        <v>1000</v>
      </c>
      <c r="E204" t="s">
        <v>39</v>
      </c>
      <c r="F204" t="s">
        <v>62</v>
      </c>
      <c r="G204" t="s">
        <v>63</v>
      </c>
      <c r="H204" t="s">
        <v>42</v>
      </c>
      <c r="I204" s="11">
        <v>44562</v>
      </c>
      <c r="J204" s="11">
        <v>44540</v>
      </c>
      <c r="K204" s="11">
        <v>45657</v>
      </c>
      <c r="M204" t="s">
        <v>43</v>
      </c>
      <c r="N204">
        <v>283958.68</v>
      </c>
      <c r="O204">
        <v>7</v>
      </c>
      <c r="P204">
        <v>22</v>
      </c>
      <c r="Q204" s="11">
        <v>45199</v>
      </c>
      <c r="R204" s="12">
        <v>8889.65</v>
      </c>
      <c r="S204" s="12">
        <v>125217.07000000007</v>
      </c>
      <c r="T204" s="12">
        <v>116327.42000000007</v>
      </c>
      <c r="U204" t="s">
        <v>459</v>
      </c>
      <c r="W204" s="11">
        <v>45199</v>
      </c>
      <c r="X204" s="11">
        <v>45199</v>
      </c>
    </row>
    <row r="205" spans="1:24" x14ac:dyDescent="0.45">
      <c r="A205" t="s">
        <v>60</v>
      </c>
      <c r="B205" t="s">
        <v>61</v>
      </c>
      <c r="C205">
        <v>6505</v>
      </c>
      <c r="D205">
        <v>1000</v>
      </c>
      <c r="E205" t="s">
        <v>39</v>
      </c>
      <c r="F205" t="s">
        <v>62</v>
      </c>
      <c r="G205" t="s">
        <v>63</v>
      </c>
      <c r="H205" t="s">
        <v>42</v>
      </c>
      <c r="I205" s="11">
        <v>44562</v>
      </c>
      <c r="J205" s="11">
        <v>44540</v>
      </c>
      <c r="K205" s="11">
        <v>45657</v>
      </c>
      <c r="M205" t="s">
        <v>43</v>
      </c>
      <c r="N205">
        <v>283958.68</v>
      </c>
      <c r="O205">
        <v>7</v>
      </c>
      <c r="P205">
        <v>23</v>
      </c>
      <c r="Q205" s="11">
        <v>45227</v>
      </c>
      <c r="R205" s="12">
        <v>7111.72</v>
      </c>
      <c r="S205" s="12">
        <v>116327.42000000007</v>
      </c>
      <c r="T205" s="12">
        <v>109215.70000000007</v>
      </c>
      <c r="U205" t="s">
        <v>459</v>
      </c>
      <c r="W205" s="11">
        <v>45230</v>
      </c>
      <c r="X205" s="11">
        <v>45227</v>
      </c>
    </row>
    <row r="206" spans="1:24" x14ac:dyDescent="0.45">
      <c r="A206" t="s">
        <v>60</v>
      </c>
      <c r="B206" t="s">
        <v>61</v>
      </c>
      <c r="C206">
        <v>6505</v>
      </c>
      <c r="D206">
        <v>1000</v>
      </c>
      <c r="E206" t="s">
        <v>39</v>
      </c>
      <c r="F206" t="s">
        <v>62</v>
      </c>
      <c r="G206" t="s">
        <v>63</v>
      </c>
      <c r="H206" t="s">
        <v>42</v>
      </c>
      <c r="I206" s="11">
        <v>44562</v>
      </c>
      <c r="J206" s="11">
        <v>44540</v>
      </c>
      <c r="K206" s="11">
        <v>45657</v>
      </c>
      <c r="M206" t="s">
        <v>43</v>
      </c>
      <c r="N206">
        <v>283958.68</v>
      </c>
      <c r="O206">
        <v>7</v>
      </c>
      <c r="P206">
        <v>24</v>
      </c>
      <c r="Q206" s="11">
        <v>45255</v>
      </c>
      <c r="R206" s="12">
        <v>7111.72</v>
      </c>
      <c r="S206" s="12">
        <v>109215.70000000007</v>
      </c>
      <c r="T206" s="12">
        <v>102103.98000000007</v>
      </c>
      <c r="U206" t="s">
        <v>459</v>
      </c>
      <c r="W206" s="11">
        <v>45260</v>
      </c>
      <c r="X206" s="11">
        <v>45255</v>
      </c>
    </row>
    <row r="207" spans="1:24" x14ac:dyDescent="0.45">
      <c r="A207" t="s">
        <v>60</v>
      </c>
      <c r="B207" t="s">
        <v>61</v>
      </c>
      <c r="C207">
        <v>6505</v>
      </c>
      <c r="D207">
        <v>1000</v>
      </c>
      <c r="E207" t="s">
        <v>39</v>
      </c>
      <c r="F207" t="s">
        <v>62</v>
      </c>
      <c r="G207" t="s">
        <v>63</v>
      </c>
      <c r="H207" t="s">
        <v>42</v>
      </c>
      <c r="I207" s="11">
        <v>44562</v>
      </c>
      <c r="J207" s="11">
        <v>44540</v>
      </c>
      <c r="K207" s="11">
        <v>45657</v>
      </c>
      <c r="M207" t="s">
        <v>43</v>
      </c>
      <c r="N207">
        <v>283958.68</v>
      </c>
      <c r="O207">
        <v>7</v>
      </c>
      <c r="P207">
        <v>25</v>
      </c>
      <c r="Q207" s="11">
        <v>45290</v>
      </c>
      <c r="R207" s="12">
        <v>8889.65</v>
      </c>
      <c r="S207" s="12">
        <v>102103.98000000007</v>
      </c>
      <c r="T207" s="12">
        <v>93214.330000000075</v>
      </c>
      <c r="U207" t="s">
        <v>459</v>
      </c>
      <c r="W207" s="11">
        <v>45291</v>
      </c>
      <c r="X207" s="11">
        <v>45290</v>
      </c>
    </row>
    <row r="208" spans="1:24" x14ac:dyDescent="0.45">
      <c r="A208" t="s">
        <v>60</v>
      </c>
      <c r="B208" t="s">
        <v>61</v>
      </c>
      <c r="C208">
        <v>6505</v>
      </c>
      <c r="D208">
        <v>1000</v>
      </c>
      <c r="E208" t="s">
        <v>39</v>
      </c>
      <c r="F208" t="s">
        <v>62</v>
      </c>
      <c r="G208" t="s">
        <v>63</v>
      </c>
      <c r="H208" t="s">
        <v>42</v>
      </c>
      <c r="I208" s="11">
        <v>44562</v>
      </c>
      <c r="J208" s="11">
        <v>44540</v>
      </c>
      <c r="K208" s="11">
        <v>45657</v>
      </c>
      <c r="M208" t="s">
        <v>43</v>
      </c>
      <c r="N208">
        <v>283958.68</v>
      </c>
      <c r="O208">
        <v>7</v>
      </c>
      <c r="P208">
        <v>26</v>
      </c>
      <c r="Q208" s="11">
        <v>45325</v>
      </c>
      <c r="R208" s="12">
        <v>8889.65</v>
      </c>
      <c r="S208" s="12">
        <v>93214.330000000075</v>
      </c>
      <c r="T208" s="12">
        <v>84324.68000000008</v>
      </c>
      <c r="U208" t="s">
        <v>459</v>
      </c>
      <c r="W208" s="11">
        <v>45351</v>
      </c>
      <c r="X208" s="11">
        <v>45325</v>
      </c>
    </row>
    <row r="209" spans="1:24" x14ac:dyDescent="0.45">
      <c r="A209" t="s">
        <v>60</v>
      </c>
      <c r="B209" t="s">
        <v>61</v>
      </c>
      <c r="C209">
        <v>6505</v>
      </c>
      <c r="D209">
        <v>1000</v>
      </c>
      <c r="E209" t="s">
        <v>39</v>
      </c>
      <c r="F209" t="s">
        <v>62</v>
      </c>
      <c r="G209" t="s">
        <v>63</v>
      </c>
      <c r="H209" t="s">
        <v>42</v>
      </c>
      <c r="I209" s="11">
        <v>44562</v>
      </c>
      <c r="J209" s="11">
        <v>44540</v>
      </c>
      <c r="K209" s="11">
        <v>45657</v>
      </c>
      <c r="M209" t="s">
        <v>43</v>
      </c>
      <c r="N209">
        <v>283958.68</v>
      </c>
      <c r="O209">
        <v>7</v>
      </c>
      <c r="P209">
        <v>27</v>
      </c>
      <c r="Q209" s="11">
        <v>45353</v>
      </c>
      <c r="R209" s="12">
        <v>7111.72</v>
      </c>
      <c r="S209" s="12">
        <v>84324.68000000008</v>
      </c>
      <c r="T209" s="12">
        <v>77212.960000000079</v>
      </c>
      <c r="U209" t="s">
        <v>459</v>
      </c>
      <c r="W209" s="11">
        <v>45382</v>
      </c>
      <c r="X209" s="11">
        <v>45353</v>
      </c>
    </row>
    <row r="210" spans="1:24" x14ac:dyDescent="0.45">
      <c r="A210" t="s">
        <v>60</v>
      </c>
      <c r="B210" t="s">
        <v>61</v>
      </c>
      <c r="C210">
        <v>6505</v>
      </c>
      <c r="D210">
        <v>1000</v>
      </c>
      <c r="E210" t="s">
        <v>39</v>
      </c>
      <c r="F210" t="s">
        <v>62</v>
      </c>
      <c r="G210" t="s">
        <v>63</v>
      </c>
      <c r="H210" t="s">
        <v>42</v>
      </c>
      <c r="I210" s="11">
        <v>44562</v>
      </c>
      <c r="J210" s="11">
        <v>44540</v>
      </c>
      <c r="K210" s="11">
        <v>45657</v>
      </c>
      <c r="M210" t="s">
        <v>43</v>
      </c>
      <c r="N210">
        <v>283958.68</v>
      </c>
      <c r="O210">
        <v>7</v>
      </c>
      <c r="P210">
        <v>28</v>
      </c>
      <c r="Q210" s="11">
        <v>45388</v>
      </c>
      <c r="R210" s="12">
        <v>8889.65</v>
      </c>
      <c r="S210" s="12">
        <v>77212.960000000079</v>
      </c>
      <c r="T210" s="12">
        <v>68323.310000000085</v>
      </c>
      <c r="U210" t="s">
        <v>459</v>
      </c>
      <c r="W210" s="11">
        <v>45412</v>
      </c>
      <c r="X210" s="11">
        <v>45388</v>
      </c>
    </row>
    <row r="211" spans="1:24" x14ac:dyDescent="0.45">
      <c r="A211" t="s">
        <v>60</v>
      </c>
      <c r="B211" t="s">
        <v>61</v>
      </c>
      <c r="C211">
        <v>6505</v>
      </c>
      <c r="D211">
        <v>1000</v>
      </c>
      <c r="E211" t="s">
        <v>39</v>
      </c>
      <c r="F211" t="s">
        <v>62</v>
      </c>
      <c r="G211" t="s">
        <v>63</v>
      </c>
      <c r="H211" t="s">
        <v>42</v>
      </c>
      <c r="I211" s="11">
        <v>44562</v>
      </c>
      <c r="J211" s="11">
        <v>44540</v>
      </c>
      <c r="K211" s="11">
        <v>45657</v>
      </c>
      <c r="M211" t="s">
        <v>43</v>
      </c>
      <c r="N211">
        <v>283958.68</v>
      </c>
      <c r="O211">
        <v>7</v>
      </c>
      <c r="P211">
        <v>29</v>
      </c>
      <c r="Q211" s="11">
        <v>45416</v>
      </c>
      <c r="R211" s="12">
        <v>7111.72</v>
      </c>
      <c r="S211" s="12">
        <v>68323.310000000085</v>
      </c>
      <c r="T211" s="12">
        <v>61211.590000000084</v>
      </c>
      <c r="U211" t="s">
        <v>459</v>
      </c>
      <c r="W211" s="11">
        <v>45443</v>
      </c>
      <c r="X211" s="11">
        <v>45416</v>
      </c>
    </row>
    <row r="212" spans="1:24" x14ac:dyDescent="0.45">
      <c r="A212" t="s">
        <v>60</v>
      </c>
      <c r="B212" t="s">
        <v>61</v>
      </c>
      <c r="C212">
        <v>6505</v>
      </c>
      <c r="D212">
        <v>1000</v>
      </c>
      <c r="E212" t="s">
        <v>39</v>
      </c>
      <c r="F212" t="s">
        <v>62</v>
      </c>
      <c r="G212" t="s">
        <v>63</v>
      </c>
      <c r="H212" t="s">
        <v>42</v>
      </c>
      <c r="I212" s="11">
        <v>44562</v>
      </c>
      <c r="J212" s="11">
        <v>44540</v>
      </c>
      <c r="K212" s="11">
        <v>45657</v>
      </c>
      <c r="M212" t="s">
        <v>43</v>
      </c>
      <c r="N212">
        <v>283958.68</v>
      </c>
      <c r="O212">
        <v>7</v>
      </c>
      <c r="P212">
        <v>30</v>
      </c>
      <c r="Q212" s="11">
        <v>45444</v>
      </c>
      <c r="R212" s="12">
        <v>7111.72</v>
      </c>
      <c r="S212" s="12">
        <v>61211.590000000084</v>
      </c>
      <c r="T212" s="12">
        <v>54099.870000000083</v>
      </c>
      <c r="U212" t="s">
        <v>459</v>
      </c>
      <c r="W212" s="11">
        <v>45473</v>
      </c>
      <c r="X212" s="11">
        <v>45444</v>
      </c>
    </row>
    <row r="213" spans="1:24" x14ac:dyDescent="0.45">
      <c r="A213" t="s">
        <v>60</v>
      </c>
      <c r="B213" t="s">
        <v>61</v>
      </c>
      <c r="C213">
        <v>6505</v>
      </c>
      <c r="D213">
        <v>1000</v>
      </c>
      <c r="E213" t="s">
        <v>39</v>
      </c>
      <c r="F213" t="s">
        <v>62</v>
      </c>
      <c r="G213" t="s">
        <v>63</v>
      </c>
      <c r="H213" t="s">
        <v>42</v>
      </c>
      <c r="I213" s="11">
        <v>44562</v>
      </c>
      <c r="J213" s="11">
        <v>44540</v>
      </c>
      <c r="K213" s="11">
        <v>45657</v>
      </c>
      <c r="M213" t="s">
        <v>43</v>
      </c>
      <c r="N213">
        <v>283958.68</v>
      </c>
      <c r="O213">
        <v>7</v>
      </c>
      <c r="P213">
        <v>31</v>
      </c>
      <c r="Q213" s="11">
        <v>45479</v>
      </c>
      <c r="R213" s="12">
        <v>8889.65</v>
      </c>
      <c r="S213" s="12">
        <v>54099.870000000083</v>
      </c>
      <c r="T213" s="12">
        <v>45210.220000000081</v>
      </c>
      <c r="U213" t="s">
        <v>459</v>
      </c>
      <c r="W213" s="11">
        <v>45504</v>
      </c>
      <c r="X213" s="11">
        <v>45479</v>
      </c>
    </row>
    <row r="214" spans="1:24" x14ac:dyDescent="0.45">
      <c r="A214" t="s">
        <v>60</v>
      </c>
      <c r="B214" t="s">
        <v>61</v>
      </c>
      <c r="C214">
        <v>6505</v>
      </c>
      <c r="D214">
        <v>1000</v>
      </c>
      <c r="E214" t="s">
        <v>39</v>
      </c>
      <c r="F214" t="s">
        <v>62</v>
      </c>
      <c r="G214" t="s">
        <v>63</v>
      </c>
      <c r="H214" t="s">
        <v>42</v>
      </c>
      <c r="I214" s="11">
        <v>44562</v>
      </c>
      <c r="J214" s="11">
        <v>44540</v>
      </c>
      <c r="K214" s="11">
        <v>45657</v>
      </c>
      <c r="M214" t="s">
        <v>43</v>
      </c>
      <c r="N214">
        <v>283958.68</v>
      </c>
      <c r="O214">
        <v>7</v>
      </c>
      <c r="P214">
        <v>32</v>
      </c>
      <c r="Q214" s="11">
        <v>45507</v>
      </c>
      <c r="R214" s="12">
        <v>7111.72</v>
      </c>
      <c r="S214" s="12">
        <v>45210.220000000081</v>
      </c>
      <c r="T214" s="12">
        <v>38098.50000000008</v>
      </c>
      <c r="U214" t="s">
        <v>459</v>
      </c>
      <c r="W214" s="11">
        <v>45535</v>
      </c>
      <c r="X214" s="11">
        <v>45507</v>
      </c>
    </row>
    <row r="215" spans="1:24" x14ac:dyDescent="0.45">
      <c r="A215" t="s">
        <v>60</v>
      </c>
      <c r="B215" t="s">
        <v>61</v>
      </c>
      <c r="C215">
        <v>6505</v>
      </c>
      <c r="D215">
        <v>1000</v>
      </c>
      <c r="E215" t="s">
        <v>39</v>
      </c>
      <c r="F215" t="s">
        <v>62</v>
      </c>
      <c r="G215" t="s">
        <v>63</v>
      </c>
      <c r="H215" t="s">
        <v>42</v>
      </c>
      <c r="I215" s="11">
        <v>44562</v>
      </c>
      <c r="J215" s="11">
        <v>44540</v>
      </c>
      <c r="K215" s="11">
        <v>45657</v>
      </c>
      <c r="M215" t="s">
        <v>43</v>
      </c>
      <c r="N215">
        <v>283958.68</v>
      </c>
      <c r="O215">
        <v>7</v>
      </c>
      <c r="P215">
        <v>33</v>
      </c>
      <c r="Q215" s="11">
        <v>45535</v>
      </c>
      <c r="R215" s="12">
        <v>7111.72</v>
      </c>
      <c r="S215" s="12">
        <v>38098.50000000008</v>
      </c>
      <c r="T215" s="12">
        <v>30986.780000000079</v>
      </c>
      <c r="U215" t="s">
        <v>459</v>
      </c>
      <c r="W215" s="11">
        <v>45535</v>
      </c>
      <c r="X215" s="11">
        <v>45535</v>
      </c>
    </row>
    <row r="216" spans="1:24" x14ac:dyDescent="0.45">
      <c r="A216" t="s">
        <v>60</v>
      </c>
      <c r="B216" t="s">
        <v>61</v>
      </c>
      <c r="C216">
        <v>6505</v>
      </c>
      <c r="D216">
        <v>1000</v>
      </c>
      <c r="E216" t="s">
        <v>39</v>
      </c>
      <c r="F216" t="s">
        <v>62</v>
      </c>
      <c r="G216" t="s">
        <v>63</v>
      </c>
      <c r="H216" t="s">
        <v>42</v>
      </c>
      <c r="I216" s="11">
        <v>44562</v>
      </c>
      <c r="J216" s="11">
        <v>44540</v>
      </c>
      <c r="K216" s="11">
        <v>45657</v>
      </c>
      <c r="M216" t="s">
        <v>43</v>
      </c>
      <c r="N216">
        <v>283958.68</v>
      </c>
      <c r="O216">
        <v>7</v>
      </c>
      <c r="P216">
        <v>34</v>
      </c>
      <c r="Q216" s="11">
        <v>45570</v>
      </c>
      <c r="R216" s="12">
        <v>8889.65</v>
      </c>
      <c r="S216" s="12">
        <v>30986.780000000079</v>
      </c>
      <c r="T216" s="12">
        <v>22097.130000000077</v>
      </c>
      <c r="U216" t="s">
        <v>459</v>
      </c>
      <c r="W216" s="11">
        <v>45596</v>
      </c>
      <c r="X216" s="11">
        <v>45570</v>
      </c>
    </row>
    <row r="217" spans="1:24" x14ac:dyDescent="0.45">
      <c r="A217" t="s">
        <v>60</v>
      </c>
      <c r="B217" t="s">
        <v>61</v>
      </c>
      <c r="C217">
        <v>6505</v>
      </c>
      <c r="D217">
        <v>1000</v>
      </c>
      <c r="E217" t="s">
        <v>39</v>
      </c>
      <c r="F217" t="s">
        <v>62</v>
      </c>
      <c r="G217" t="s">
        <v>63</v>
      </c>
      <c r="H217" t="s">
        <v>42</v>
      </c>
      <c r="I217" s="11">
        <v>44562</v>
      </c>
      <c r="J217" s="11">
        <v>44540</v>
      </c>
      <c r="K217" s="11">
        <v>45657</v>
      </c>
      <c r="M217" t="s">
        <v>43</v>
      </c>
      <c r="N217">
        <v>283958.68</v>
      </c>
      <c r="O217">
        <v>7</v>
      </c>
      <c r="P217">
        <v>35</v>
      </c>
      <c r="Q217" s="11">
        <v>45598</v>
      </c>
      <c r="R217" s="12">
        <v>7111.72</v>
      </c>
      <c r="S217" s="12">
        <v>22097.130000000077</v>
      </c>
      <c r="T217" s="12">
        <v>14985.410000000076</v>
      </c>
      <c r="U217" t="s">
        <v>459</v>
      </c>
      <c r="W217" s="11">
        <v>45626</v>
      </c>
      <c r="X217" s="11">
        <v>45598</v>
      </c>
    </row>
    <row r="218" spans="1:24" x14ac:dyDescent="0.45">
      <c r="A218" t="s">
        <v>60</v>
      </c>
      <c r="B218" t="s">
        <v>61</v>
      </c>
      <c r="C218">
        <v>6505</v>
      </c>
      <c r="D218">
        <v>1000</v>
      </c>
      <c r="E218" t="s">
        <v>39</v>
      </c>
      <c r="F218" t="s">
        <v>62</v>
      </c>
      <c r="G218" t="s">
        <v>63</v>
      </c>
      <c r="H218" t="s">
        <v>42</v>
      </c>
      <c r="I218" s="11">
        <v>44562</v>
      </c>
      <c r="J218" s="11">
        <v>44540</v>
      </c>
      <c r="K218" s="11">
        <v>45657</v>
      </c>
      <c r="M218" t="s">
        <v>43</v>
      </c>
      <c r="N218">
        <v>283958.68</v>
      </c>
      <c r="O218">
        <v>7</v>
      </c>
      <c r="P218">
        <v>36</v>
      </c>
      <c r="Q218" s="11">
        <v>45626</v>
      </c>
      <c r="R218" s="12">
        <v>7111.72</v>
      </c>
      <c r="S218" s="12">
        <v>14985.410000000076</v>
      </c>
      <c r="T218" s="12">
        <v>7873.690000000076</v>
      </c>
      <c r="U218" t="s">
        <v>459</v>
      </c>
      <c r="W218" s="11">
        <v>45626</v>
      </c>
      <c r="X218" s="11">
        <v>45626</v>
      </c>
    </row>
    <row r="219" spans="1:24" x14ac:dyDescent="0.45">
      <c r="A219" t="s">
        <v>60</v>
      </c>
      <c r="B219" t="s">
        <v>61</v>
      </c>
      <c r="C219">
        <v>6505</v>
      </c>
      <c r="D219">
        <v>1000</v>
      </c>
      <c r="E219" t="s">
        <v>39</v>
      </c>
      <c r="F219" t="s">
        <v>62</v>
      </c>
      <c r="G219" t="s">
        <v>63</v>
      </c>
      <c r="H219" t="s">
        <v>42</v>
      </c>
      <c r="I219" s="11">
        <v>44562</v>
      </c>
      <c r="J219" s="11">
        <v>44540</v>
      </c>
      <c r="K219" s="11">
        <v>45657</v>
      </c>
      <c r="M219" t="s">
        <v>43</v>
      </c>
      <c r="N219">
        <v>283958.68</v>
      </c>
      <c r="O219">
        <v>7</v>
      </c>
      <c r="P219">
        <v>37</v>
      </c>
      <c r="Q219" s="11">
        <v>45661</v>
      </c>
      <c r="R219" s="12">
        <v>7873.6900000000005</v>
      </c>
      <c r="S219" s="12">
        <v>7873.690000000076</v>
      </c>
      <c r="T219" s="12">
        <v>7.5488060247153044E-11</v>
      </c>
      <c r="U219" t="s">
        <v>459</v>
      </c>
      <c r="W219" s="11">
        <v>45688</v>
      </c>
      <c r="X219" s="11">
        <v>45661</v>
      </c>
    </row>
    <row r="220" spans="1:24" x14ac:dyDescent="0.45">
      <c r="A220" t="s">
        <v>64</v>
      </c>
      <c r="B220" t="s">
        <v>65</v>
      </c>
      <c r="C220">
        <v>6505</v>
      </c>
      <c r="D220">
        <v>1000</v>
      </c>
      <c r="E220" t="s">
        <v>39</v>
      </c>
      <c r="F220" t="s">
        <v>66</v>
      </c>
      <c r="G220">
        <v>11422358</v>
      </c>
      <c r="H220" t="s">
        <v>42</v>
      </c>
      <c r="I220" s="11">
        <v>45017</v>
      </c>
      <c r="J220" s="11">
        <v>45017</v>
      </c>
      <c r="K220" s="11">
        <v>46112</v>
      </c>
      <c r="M220" t="s">
        <v>43</v>
      </c>
      <c r="N220">
        <v>161562.41</v>
      </c>
      <c r="O220">
        <v>8</v>
      </c>
      <c r="P220">
        <v>1</v>
      </c>
      <c r="Q220" s="11">
        <v>45017</v>
      </c>
      <c r="R220" s="12">
        <v>148.46</v>
      </c>
      <c r="S220" s="12">
        <v>161562.41</v>
      </c>
      <c r="T220" s="12">
        <v>161413.95000000001</v>
      </c>
      <c r="U220" t="s">
        <v>460</v>
      </c>
      <c r="W220" s="11">
        <v>45046</v>
      </c>
      <c r="X220" s="11">
        <v>45017</v>
      </c>
    </row>
    <row r="221" spans="1:24" x14ac:dyDescent="0.45">
      <c r="A221" t="s">
        <v>64</v>
      </c>
      <c r="B221" t="s">
        <v>65</v>
      </c>
      <c r="C221">
        <v>6505</v>
      </c>
      <c r="D221">
        <v>1000</v>
      </c>
      <c r="E221" t="s">
        <v>39</v>
      </c>
      <c r="F221" t="s">
        <v>66</v>
      </c>
      <c r="G221">
        <v>11422358</v>
      </c>
      <c r="H221" t="s">
        <v>42</v>
      </c>
      <c r="I221" s="11">
        <v>45017</v>
      </c>
      <c r="J221" s="11">
        <v>45017</v>
      </c>
      <c r="K221" s="11">
        <v>46112</v>
      </c>
      <c r="M221" t="s">
        <v>43</v>
      </c>
      <c r="N221">
        <v>161562.41</v>
      </c>
      <c r="O221">
        <v>8</v>
      </c>
      <c r="P221">
        <v>2</v>
      </c>
      <c r="Q221" s="11">
        <v>45045</v>
      </c>
      <c r="R221" s="12">
        <v>4127.4799999999996</v>
      </c>
      <c r="S221" s="12">
        <v>161413.95000000001</v>
      </c>
      <c r="T221" s="12">
        <v>157286.47</v>
      </c>
      <c r="U221" t="s">
        <v>460</v>
      </c>
      <c r="W221" s="11">
        <v>45046</v>
      </c>
      <c r="X221" s="11">
        <v>45045</v>
      </c>
    </row>
    <row r="222" spans="1:24" x14ac:dyDescent="0.45">
      <c r="A222" t="s">
        <v>64</v>
      </c>
      <c r="B222" t="s">
        <v>65</v>
      </c>
      <c r="C222">
        <v>6505</v>
      </c>
      <c r="D222">
        <v>1000</v>
      </c>
      <c r="E222" t="s">
        <v>39</v>
      </c>
      <c r="F222" t="s">
        <v>66</v>
      </c>
      <c r="G222">
        <v>11422358</v>
      </c>
      <c r="H222" t="s">
        <v>42</v>
      </c>
      <c r="I222" s="11">
        <v>45017</v>
      </c>
      <c r="J222" s="11">
        <v>45017</v>
      </c>
      <c r="K222" s="11">
        <v>46112</v>
      </c>
      <c r="M222" t="s">
        <v>43</v>
      </c>
      <c r="N222">
        <v>161562.41</v>
      </c>
      <c r="O222">
        <v>8</v>
      </c>
      <c r="P222">
        <v>3</v>
      </c>
      <c r="Q222" s="11">
        <v>45073</v>
      </c>
      <c r="R222" s="12">
        <v>4127.4799999999996</v>
      </c>
      <c r="S222" s="12">
        <v>157286.47</v>
      </c>
      <c r="T222" s="12">
        <v>153158.99</v>
      </c>
      <c r="U222" t="s">
        <v>460</v>
      </c>
      <c r="W222" s="11">
        <v>45077</v>
      </c>
      <c r="X222" s="11">
        <v>45073</v>
      </c>
    </row>
    <row r="223" spans="1:24" x14ac:dyDescent="0.45">
      <c r="A223" t="s">
        <v>64</v>
      </c>
      <c r="B223" t="s">
        <v>65</v>
      </c>
      <c r="C223">
        <v>6505</v>
      </c>
      <c r="D223">
        <v>1000</v>
      </c>
      <c r="E223" t="s">
        <v>39</v>
      </c>
      <c r="F223" t="s">
        <v>66</v>
      </c>
      <c r="G223">
        <v>11422358</v>
      </c>
      <c r="H223" t="s">
        <v>42</v>
      </c>
      <c r="I223" s="11">
        <v>45017</v>
      </c>
      <c r="J223" s="11">
        <v>45017</v>
      </c>
      <c r="K223" s="11">
        <v>46112</v>
      </c>
      <c r="M223" t="s">
        <v>43</v>
      </c>
      <c r="N223">
        <v>161562.41</v>
      </c>
      <c r="O223">
        <v>8</v>
      </c>
      <c r="P223">
        <v>4</v>
      </c>
      <c r="Q223" s="11">
        <v>45108</v>
      </c>
      <c r="R223" s="12">
        <v>5159.3499999999995</v>
      </c>
      <c r="S223" s="12">
        <v>153158.99</v>
      </c>
      <c r="T223" s="12">
        <v>147999.63999999998</v>
      </c>
      <c r="U223" t="s">
        <v>460</v>
      </c>
      <c r="W223" s="11">
        <v>45138</v>
      </c>
      <c r="X223" s="11">
        <v>45108</v>
      </c>
    </row>
    <row r="224" spans="1:24" x14ac:dyDescent="0.45">
      <c r="A224" t="s">
        <v>64</v>
      </c>
      <c r="B224" t="s">
        <v>65</v>
      </c>
      <c r="C224">
        <v>6505</v>
      </c>
      <c r="D224">
        <v>1000</v>
      </c>
      <c r="E224" t="s">
        <v>39</v>
      </c>
      <c r="F224" t="s">
        <v>66</v>
      </c>
      <c r="G224">
        <v>11422358</v>
      </c>
      <c r="H224" t="s">
        <v>42</v>
      </c>
      <c r="I224" s="11">
        <v>45017</v>
      </c>
      <c r="J224" s="11">
        <v>45017</v>
      </c>
      <c r="K224" s="11">
        <v>46112</v>
      </c>
      <c r="M224" t="s">
        <v>43</v>
      </c>
      <c r="N224">
        <v>161562.41</v>
      </c>
      <c r="O224">
        <v>8</v>
      </c>
      <c r="P224">
        <v>5</v>
      </c>
      <c r="Q224" s="11">
        <v>45136</v>
      </c>
      <c r="R224" s="12">
        <v>4127.4799999999996</v>
      </c>
      <c r="S224" s="12">
        <v>147999.63999999998</v>
      </c>
      <c r="T224" s="12">
        <v>143872.15999999997</v>
      </c>
      <c r="U224" t="s">
        <v>460</v>
      </c>
      <c r="W224" s="11">
        <v>45138</v>
      </c>
      <c r="X224" s="11">
        <v>45136</v>
      </c>
    </row>
    <row r="225" spans="1:24" x14ac:dyDescent="0.45">
      <c r="A225" t="s">
        <v>64</v>
      </c>
      <c r="B225" t="s">
        <v>65</v>
      </c>
      <c r="C225">
        <v>6505</v>
      </c>
      <c r="D225">
        <v>1000</v>
      </c>
      <c r="E225" t="s">
        <v>39</v>
      </c>
      <c r="F225" t="s">
        <v>66</v>
      </c>
      <c r="G225">
        <v>11422358</v>
      </c>
      <c r="H225" t="s">
        <v>42</v>
      </c>
      <c r="I225" s="11">
        <v>45017</v>
      </c>
      <c r="J225" s="11">
        <v>45017</v>
      </c>
      <c r="K225" s="11">
        <v>46112</v>
      </c>
      <c r="M225" t="s">
        <v>43</v>
      </c>
      <c r="N225">
        <v>161562.41</v>
      </c>
      <c r="O225">
        <v>8</v>
      </c>
      <c r="P225">
        <v>6</v>
      </c>
      <c r="Q225" s="11">
        <v>45164</v>
      </c>
      <c r="R225" s="12">
        <v>4127.4799999999996</v>
      </c>
      <c r="S225" s="12">
        <v>143872.15999999997</v>
      </c>
      <c r="T225" s="12">
        <v>139744.67999999996</v>
      </c>
      <c r="U225" t="s">
        <v>460</v>
      </c>
      <c r="W225" s="11">
        <v>45169</v>
      </c>
      <c r="X225" s="11">
        <v>45164</v>
      </c>
    </row>
    <row r="226" spans="1:24" x14ac:dyDescent="0.45">
      <c r="A226" t="s">
        <v>64</v>
      </c>
      <c r="B226" t="s">
        <v>65</v>
      </c>
      <c r="C226">
        <v>6505</v>
      </c>
      <c r="D226">
        <v>1000</v>
      </c>
      <c r="E226" t="s">
        <v>39</v>
      </c>
      <c r="F226" t="s">
        <v>66</v>
      </c>
      <c r="G226">
        <v>11422358</v>
      </c>
      <c r="H226" t="s">
        <v>42</v>
      </c>
      <c r="I226" s="11">
        <v>45017</v>
      </c>
      <c r="J226" s="11">
        <v>45017</v>
      </c>
      <c r="K226" s="11">
        <v>46112</v>
      </c>
      <c r="M226" t="s">
        <v>43</v>
      </c>
      <c r="N226">
        <v>161562.41</v>
      </c>
      <c r="O226">
        <v>8</v>
      </c>
      <c r="P226">
        <v>7</v>
      </c>
      <c r="Q226" s="11">
        <v>45199</v>
      </c>
      <c r="R226" s="12">
        <v>5159.3499999999995</v>
      </c>
      <c r="S226" s="12">
        <v>139744.67999999996</v>
      </c>
      <c r="T226" s="12">
        <v>134585.32999999996</v>
      </c>
      <c r="U226" t="s">
        <v>460</v>
      </c>
      <c r="W226" s="11">
        <v>45199</v>
      </c>
      <c r="X226" s="11">
        <v>45199</v>
      </c>
    </row>
    <row r="227" spans="1:24" x14ac:dyDescent="0.45">
      <c r="A227" t="s">
        <v>64</v>
      </c>
      <c r="B227" t="s">
        <v>65</v>
      </c>
      <c r="C227">
        <v>6505</v>
      </c>
      <c r="D227">
        <v>1000</v>
      </c>
      <c r="E227" t="s">
        <v>39</v>
      </c>
      <c r="F227" t="s">
        <v>66</v>
      </c>
      <c r="G227">
        <v>11422358</v>
      </c>
      <c r="H227" t="s">
        <v>42</v>
      </c>
      <c r="I227" s="11">
        <v>45017</v>
      </c>
      <c r="J227" s="11">
        <v>45017</v>
      </c>
      <c r="K227" s="11">
        <v>46112</v>
      </c>
      <c r="M227" t="s">
        <v>43</v>
      </c>
      <c r="N227">
        <v>161562.41</v>
      </c>
      <c r="O227">
        <v>8</v>
      </c>
      <c r="P227">
        <v>8</v>
      </c>
      <c r="Q227" s="11">
        <v>45227</v>
      </c>
      <c r="R227" s="12">
        <v>4127.4799999999996</v>
      </c>
      <c r="S227" s="12">
        <v>134585.32999999996</v>
      </c>
      <c r="T227" s="12">
        <v>130457.84999999996</v>
      </c>
      <c r="U227" t="s">
        <v>460</v>
      </c>
      <c r="W227" s="11">
        <v>45230</v>
      </c>
      <c r="X227" s="11">
        <v>45227</v>
      </c>
    </row>
    <row r="228" spans="1:24" x14ac:dyDescent="0.45">
      <c r="A228" t="s">
        <v>64</v>
      </c>
      <c r="B228" t="s">
        <v>65</v>
      </c>
      <c r="C228">
        <v>6505</v>
      </c>
      <c r="D228">
        <v>1000</v>
      </c>
      <c r="E228" t="s">
        <v>39</v>
      </c>
      <c r="F228" t="s">
        <v>66</v>
      </c>
      <c r="G228">
        <v>11422358</v>
      </c>
      <c r="H228" t="s">
        <v>42</v>
      </c>
      <c r="I228" s="11">
        <v>45017</v>
      </c>
      <c r="J228" s="11">
        <v>45017</v>
      </c>
      <c r="K228" s="11">
        <v>46112</v>
      </c>
      <c r="M228" t="s">
        <v>43</v>
      </c>
      <c r="N228">
        <v>161562.41</v>
      </c>
      <c r="O228">
        <v>8</v>
      </c>
      <c r="P228">
        <v>9</v>
      </c>
      <c r="Q228" s="11">
        <v>45255</v>
      </c>
      <c r="R228" s="12">
        <v>4127.4799999999996</v>
      </c>
      <c r="S228" s="12">
        <v>130457.84999999996</v>
      </c>
      <c r="T228" s="12">
        <v>126330.36999999997</v>
      </c>
      <c r="U228" t="s">
        <v>460</v>
      </c>
      <c r="W228" s="11">
        <v>45260</v>
      </c>
      <c r="X228" s="11">
        <v>45255</v>
      </c>
    </row>
    <row r="229" spans="1:24" x14ac:dyDescent="0.45">
      <c r="A229" t="s">
        <v>64</v>
      </c>
      <c r="B229" t="s">
        <v>65</v>
      </c>
      <c r="C229">
        <v>6505</v>
      </c>
      <c r="D229">
        <v>1000</v>
      </c>
      <c r="E229" t="s">
        <v>39</v>
      </c>
      <c r="F229" t="s">
        <v>66</v>
      </c>
      <c r="G229">
        <v>11422358</v>
      </c>
      <c r="H229" t="s">
        <v>42</v>
      </c>
      <c r="I229" s="11">
        <v>45017</v>
      </c>
      <c r="J229" s="11">
        <v>45017</v>
      </c>
      <c r="K229" s="11">
        <v>46112</v>
      </c>
      <c r="M229" t="s">
        <v>43</v>
      </c>
      <c r="N229">
        <v>161562.41</v>
      </c>
      <c r="O229">
        <v>8</v>
      </c>
      <c r="P229">
        <v>10</v>
      </c>
      <c r="Q229" s="11">
        <v>45290</v>
      </c>
      <c r="R229" s="12">
        <v>5159.3499999999995</v>
      </c>
      <c r="S229" s="12">
        <v>126330.36999999997</v>
      </c>
      <c r="T229" s="12">
        <v>121171.01999999996</v>
      </c>
      <c r="U229" t="s">
        <v>460</v>
      </c>
      <c r="W229" s="11">
        <v>45291</v>
      </c>
      <c r="X229" s="11">
        <v>45290</v>
      </c>
    </row>
    <row r="230" spans="1:24" x14ac:dyDescent="0.45">
      <c r="A230" t="s">
        <v>64</v>
      </c>
      <c r="B230" t="s">
        <v>65</v>
      </c>
      <c r="C230">
        <v>6505</v>
      </c>
      <c r="D230">
        <v>1000</v>
      </c>
      <c r="E230" t="s">
        <v>39</v>
      </c>
      <c r="F230" t="s">
        <v>66</v>
      </c>
      <c r="G230">
        <v>11422358</v>
      </c>
      <c r="H230" t="s">
        <v>42</v>
      </c>
      <c r="I230" s="11">
        <v>45017</v>
      </c>
      <c r="J230" s="11">
        <v>45017</v>
      </c>
      <c r="K230" s="11">
        <v>46112</v>
      </c>
      <c r="M230" t="s">
        <v>43</v>
      </c>
      <c r="N230">
        <v>161562.41</v>
      </c>
      <c r="O230">
        <v>8</v>
      </c>
      <c r="P230">
        <v>11</v>
      </c>
      <c r="Q230" s="11">
        <v>45325</v>
      </c>
      <c r="R230" s="12">
        <v>5159.3499999999995</v>
      </c>
      <c r="S230" s="12">
        <v>121171.01999999996</v>
      </c>
      <c r="T230" s="12">
        <v>116011.66999999995</v>
      </c>
      <c r="U230" t="s">
        <v>460</v>
      </c>
      <c r="W230" s="11">
        <v>45351</v>
      </c>
      <c r="X230" s="11">
        <v>45325</v>
      </c>
    </row>
    <row r="231" spans="1:24" x14ac:dyDescent="0.45">
      <c r="A231" t="s">
        <v>64</v>
      </c>
      <c r="B231" t="s">
        <v>65</v>
      </c>
      <c r="C231">
        <v>6505</v>
      </c>
      <c r="D231">
        <v>1000</v>
      </c>
      <c r="E231" t="s">
        <v>39</v>
      </c>
      <c r="F231" t="s">
        <v>66</v>
      </c>
      <c r="G231">
        <v>11422358</v>
      </c>
      <c r="H231" t="s">
        <v>42</v>
      </c>
      <c r="I231" s="11">
        <v>45017</v>
      </c>
      <c r="J231" s="11">
        <v>45017</v>
      </c>
      <c r="K231" s="11">
        <v>46112</v>
      </c>
      <c r="M231" t="s">
        <v>43</v>
      </c>
      <c r="N231">
        <v>161562.41</v>
      </c>
      <c r="O231">
        <v>8</v>
      </c>
      <c r="P231">
        <v>12</v>
      </c>
      <c r="Q231" s="11">
        <v>45353</v>
      </c>
      <c r="R231" s="12">
        <v>4127.4799999999996</v>
      </c>
      <c r="S231" s="12">
        <v>116011.66999999995</v>
      </c>
      <c r="T231" s="12">
        <v>111884.18999999996</v>
      </c>
      <c r="U231" t="s">
        <v>460</v>
      </c>
      <c r="W231" s="11">
        <v>45382</v>
      </c>
      <c r="X231" s="11">
        <v>45353</v>
      </c>
    </row>
    <row r="232" spans="1:24" x14ac:dyDescent="0.45">
      <c r="A232" t="s">
        <v>64</v>
      </c>
      <c r="B232" t="s">
        <v>65</v>
      </c>
      <c r="C232">
        <v>6505</v>
      </c>
      <c r="D232">
        <v>1000</v>
      </c>
      <c r="E232" t="s">
        <v>39</v>
      </c>
      <c r="F232" t="s">
        <v>66</v>
      </c>
      <c r="G232">
        <v>11422358</v>
      </c>
      <c r="H232" t="s">
        <v>42</v>
      </c>
      <c r="I232" s="11">
        <v>45017</v>
      </c>
      <c r="J232" s="11">
        <v>45017</v>
      </c>
      <c r="K232" s="11">
        <v>46112</v>
      </c>
      <c r="M232" t="s">
        <v>43</v>
      </c>
      <c r="N232">
        <v>161562.41</v>
      </c>
      <c r="O232">
        <v>8</v>
      </c>
      <c r="P232">
        <v>13</v>
      </c>
      <c r="Q232" s="11">
        <v>45388</v>
      </c>
      <c r="R232" s="12">
        <v>5159.3499999999995</v>
      </c>
      <c r="S232" s="12">
        <v>111884.18999999996</v>
      </c>
      <c r="T232" s="12">
        <v>106724.83999999995</v>
      </c>
      <c r="U232" t="s">
        <v>460</v>
      </c>
      <c r="W232" s="11">
        <v>45412</v>
      </c>
      <c r="X232" s="11">
        <v>45388</v>
      </c>
    </row>
    <row r="233" spans="1:24" x14ac:dyDescent="0.45">
      <c r="A233" t="s">
        <v>64</v>
      </c>
      <c r="B233" t="s">
        <v>65</v>
      </c>
      <c r="C233">
        <v>6505</v>
      </c>
      <c r="D233">
        <v>1000</v>
      </c>
      <c r="E233" t="s">
        <v>39</v>
      </c>
      <c r="F233" t="s">
        <v>66</v>
      </c>
      <c r="G233">
        <v>11422358</v>
      </c>
      <c r="H233" t="s">
        <v>42</v>
      </c>
      <c r="I233" s="11">
        <v>45017</v>
      </c>
      <c r="J233" s="11">
        <v>45017</v>
      </c>
      <c r="K233" s="11">
        <v>46112</v>
      </c>
      <c r="M233" t="s">
        <v>43</v>
      </c>
      <c r="N233">
        <v>161562.41</v>
      </c>
      <c r="O233">
        <v>8</v>
      </c>
      <c r="P233">
        <v>14</v>
      </c>
      <c r="Q233" s="11">
        <v>45416</v>
      </c>
      <c r="R233" s="12">
        <v>4127.4799999999996</v>
      </c>
      <c r="S233" s="12">
        <v>106724.83999999995</v>
      </c>
      <c r="T233" s="12">
        <v>102597.35999999996</v>
      </c>
      <c r="U233" t="s">
        <v>460</v>
      </c>
      <c r="W233" s="11">
        <v>45443</v>
      </c>
      <c r="X233" s="11">
        <v>45416</v>
      </c>
    </row>
    <row r="234" spans="1:24" x14ac:dyDescent="0.45">
      <c r="A234" t="s">
        <v>64</v>
      </c>
      <c r="B234" t="s">
        <v>65</v>
      </c>
      <c r="C234">
        <v>6505</v>
      </c>
      <c r="D234">
        <v>1000</v>
      </c>
      <c r="E234" t="s">
        <v>39</v>
      </c>
      <c r="F234" t="s">
        <v>66</v>
      </c>
      <c r="G234">
        <v>11422358</v>
      </c>
      <c r="H234" t="s">
        <v>42</v>
      </c>
      <c r="I234" s="11">
        <v>45017</v>
      </c>
      <c r="J234" s="11">
        <v>45017</v>
      </c>
      <c r="K234" s="11">
        <v>46112</v>
      </c>
      <c r="M234" t="s">
        <v>43</v>
      </c>
      <c r="N234">
        <v>161562.41</v>
      </c>
      <c r="O234">
        <v>8</v>
      </c>
      <c r="P234">
        <v>15</v>
      </c>
      <c r="Q234" s="11">
        <v>45444</v>
      </c>
      <c r="R234" s="12">
        <v>4127.4799999999996</v>
      </c>
      <c r="S234" s="12">
        <v>102597.35999999996</v>
      </c>
      <c r="T234" s="12">
        <v>98469.879999999961</v>
      </c>
      <c r="U234" t="s">
        <v>460</v>
      </c>
      <c r="W234" s="11">
        <v>45473</v>
      </c>
      <c r="X234" s="11">
        <v>45444</v>
      </c>
    </row>
    <row r="235" spans="1:24" x14ac:dyDescent="0.45">
      <c r="A235" t="s">
        <v>64</v>
      </c>
      <c r="B235" t="s">
        <v>65</v>
      </c>
      <c r="C235">
        <v>6505</v>
      </c>
      <c r="D235">
        <v>1000</v>
      </c>
      <c r="E235" t="s">
        <v>39</v>
      </c>
      <c r="F235" t="s">
        <v>66</v>
      </c>
      <c r="G235">
        <v>11422358</v>
      </c>
      <c r="H235" t="s">
        <v>42</v>
      </c>
      <c r="I235" s="11">
        <v>45017</v>
      </c>
      <c r="J235" s="11">
        <v>45017</v>
      </c>
      <c r="K235" s="11">
        <v>46112</v>
      </c>
      <c r="M235" t="s">
        <v>43</v>
      </c>
      <c r="N235">
        <v>161562.41</v>
      </c>
      <c r="O235">
        <v>8</v>
      </c>
      <c r="P235">
        <v>16</v>
      </c>
      <c r="Q235" s="11">
        <v>45479</v>
      </c>
      <c r="R235" s="12">
        <v>5159.3499999999995</v>
      </c>
      <c r="S235" s="12">
        <v>98469.879999999961</v>
      </c>
      <c r="T235" s="12">
        <v>93310.529999999955</v>
      </c>
      <c r="U235" t="s">
        <v>460</v>
      </c>
      <c r="W235" s="11">
        <v>45504</v>
      </c>
      <c r="X235" s="11">
        <v>45479</v>
      </c>
    </row>
    <row r="236" spans="1:24" x14ac:dyDescent="0.45">
      <c r="A236" t="s">
        <v>64</v>
      </c>
      <c r="B236" t="s">
        <v>65</v>
      </c>
      <c r="C236">
        <v>6505</v>
      </c>
      <c r="D236">
        <v>1000</v>
      </c>
      <c r="E236" t="s">
        <v>39</v>
      </c>
      <c r="F236" t="s">
        <v>66</v>
      </c>
      <c r="G236">
        <v>11422358</v>
      </c>
      <c r="H236" t="s">
        <v>42</v>
      </c>
      <c r="I236" s="11">
        <v>45017</v>
      </c>
      <c r="J236" s="11">
        <v>45017</v>
      </c>
      <c r="K236" s="11">
        <v>46112</v>
      </c>
      <c r="M236" t="s">
        <v>43</v>
      </c>
      <c r="N236">
        <v>161562.41</v>
      </c>
      <c r="O236">
        <v>8</v>
      </c>
      <c r="P236">
        <v>17</v>
      </c>
      <c r="Q236" s="11">
        <v>45507</v>
      </c>
      <c r="R236" s="12">
        <v>4127.4799999999996</v>
      </c>
      <c r="S236" s="12">
        <v>93310.529999999955</v>
      </c>
      <c r="T236" s="12">
        <v>89183.049999999959</v>
      </c>
      <c r="U236" t="s">
        <v>460</v>
      </c>
      <c r="W236" s="11">
        <v>45535</v>
      </c>
      <c r="X236" s="11">
        <v>45507</v>
      </c>
    </row>
    <row r="237" spans="1:24" x14ac:dyDescent="0.45">
      <c r="A237" t="s">
        <v>64</v>
      </c>
      <c r="B237" t="s">
        <v>65</v>
      </c>
      <c r="C237">
        <v>6505</v>
      </c>
      <c r="D237">
        <v>1000</v>
      </c>
      <c r="E237" t="s">
        <v>39</v>
      </c>
      <c r="F237" t="s">
        <v>66</v>
      </c>
      <c r="G237">
        <v>11422358</v>
      </c>
      <c r="H237" t="s">
        <v>42</v>
      </c>
      <c r="I237" s="11">
        <v>45017</v>
      </c>
      <c r="J237" s="11">
        <v>45017</v>
      </c>
      <c r="K237" s="11">
        <v>46112</v>
      </c>
      <c r="M237" t="s">
        <v>43</v>
      </c>
      <c r="N237">
        <v>161562.41</v>
      </c>
      <c r="O237">
        <v>8</v>
      </c>
      <c r="P237">
        <v>18</v>
      </c>
      <c r="Q237" s="11">
        <v>45535</v>
      </c>
      <c r="R237" s="12">
        <v>4127.4799999999996</v>
      </c>
      <c r="S237" s="12">
        <v>89183.049999999959</v>
      </c>
      <c r="T237" s="12">
        <v>85055.569999999963</v>
      </c>
      <c r="U237" t="s">
        <v>460</v>
      </c>
      <c r="W237" s="11">
        <v>45535</v>
      </c>
      <c r="X237" s="11">
        <v>45535</v>
      </c>
    </row>
    <row r="238" spans="1:24" x14ac:dyDescent="0.45">
      <c r="A238" t="s">
        <v>64</v>
      </c>
      <c r="B238" t="s">
        <v>65</v>
      </c>
      <c r="C238">
        <v>6505</v>
      </c>
      <c r="D238">
        <v>1000</v>
      </c>
      <c r="E238" t="s">
        <v>39</v>
      </c>
      <c r="F238" t="s">
        <v>66</v>
      </c>
      <c r="G238">
        <v>11422358</v>
      </c>
      <c r="H238" t="s">
        <v>42</v>
      </c>
      <c r="I238" s="11">
        <v>45017</v>
      </c>
      <c r="J238" s="11">
        <v>45017</v>
      </c>
      <c r="K238" s="11">
        <v>46112</v>
      </c>
      <c r="M238" t="s">
        <v>43</v>
      </c>
      <c r="N238">
        <v>161562.41</v>
      </c>
      <c r="O238">
        <v>8</v>
      </c>
      <c r="P238">
        <v>19</v>
      </c>
      <c r="Q238" s="11">
        <v>45570</v>
      </c>
      <c r="R238" s="12">
        <v>5159.3499999999995</v>
      </c>
      <c r="S238" s="12">
        <v>85055.569999999963</v>
      </c>
      <c r="T238" s="12">
        <v>79896.219999999958</v>
      </c>
      <c r="U238" t="s">
        <v>460</v>
      </c>
      <c r="W238" s="11">
        <v>45596</v>
      </c>
      <c r="X238" s="11">
        <v>45570</v>
      </c>
    </row>
    <row r="239" spans="1:24" x14ac:dyDescent="0.45">
      <c r="A239" t="s">
        <v>64</v>
      </c>
      <c r="B239" t="s">
        <v>65</v>
      </c>
      <c r="C239">
        <v>6505</v>
      </c>
      <c r="D239">
        <v>1000</v>
      </c>
      <c r="E239" t="s">
        <v>39</v>
      </c>
      <c r="F239" t="s">
        <v>66</v>
      </c>
      <c r="G239">
        <v>11422358</v>
      </c>
      <c r="H239" t="s">
        <v>42</v>
      </c>
      <c r="I239" s="11">
        <v>45017</v>
      </c>
      <c r="J239" s="11">
        <v>45017</v>
      </c>
      <c r="K239" s="11">
        <v>46112</v>
      </c>
      <c r="M239" t="s">
        <v>43</v>
      </c>
      <c r="N239">
        <v>161562.41</v>
      </c>
      <c r="O239">
        <v>8</v>
      </c>
      <c r="P239">
        <v>20</v>
      </c>
      <c r="Q239" s="11">
        <v>45598</v>
      </c>
      <c r="R239" s="12">
        <v>4127.4799999999996</v>
      </c>
      <c r="S239" s="12">
        <v>79896.219999999958</v>
      </c>
      <c r="T239" s="12">
        <v>75768.739999999962</v>
      </c>
      <c r="U239" t="s">
        <v>460</v>
      </c>
      <c r="W239" s="11">
        <v>45626</v>
      </c>
      <c r="X239" s="11">
        <v>45598</v>
      </c>
    </row>
    <row r="240" spans="1:24" x14ac:dyDescent="0.45">
      <c r="A240" t="s">
        <v>64</v>
      </c>
      <c r="B240" t="s">
        <v>65</v>
      </c>
      <c r="C240">
        <v>6505</v>
      </c>
      <c r="D240">
        <v>1000</v>
      </c>
      <c r="E240" t="s">
        <v>39</v>
      </c>
      <c r="F240" t="s">
        <v>66</v>
      </c>
      <c r="G240">
        <v>11422358</v>
      </c>
      <c r="H240" t="s">
        <v>42</v>
      </c>
      <c r="I240" s="11">
        <v>45017</v>
      </c>
      <c r="J240" s="11">
        <v>45017</v>
      </c>
      <c r="K240" s="11">
        <v>46112</v>
      </c>
      <c r="M240" t="s">
        <v>43</v>
      </c>
      <c r="N240">
        <v>161562.41</v>
      </c>
      <c r="O240">
        <v>8</v>
      </c>
      <c r="P240">
        <v>21</v>
      </c>
      <c r="Q240" s="11">
        <v>45626</v>
      </c>
      <c r="R240" s="12">
        <v>4127.4799999999996</v>
      </c>
      <c r="S240" s="12">
        <v>75768.739999999962</v>
      </c>
      <c r="T240" s="12">
        <v>71641.259999999966</v>
      </c>
      <c r="U240" t="s">
        <v>460</v>
      </c>
      <c r="W240" s="11">
        <v>45626</v>
      </c>
      <c r="X240" s="11">
        <v>45626</v>
      </c>
    </row>
    <row r="241" spans="1:24" x14ac:dyDescent="0.45">
      <c r="A241" t="s">
        <v>64</v>
      </c>
      <c r="B241" t="s">
        <v>65</v>
      </c>
      <c r="C241">
        <v>6505</v>
      </c>
      <c r="D241">
        <v>1000</v>
      </c>
      <c r="E241" t="s">
        <v>39</v>
      </c>
      <c r="F241" t="s">
        <v>66</v>
      </c>
      <c r="G241">
        <v>11422358</v>
      </c>
      <c r="H241" t="s">
        <v>42</v>
      </c>
      <c r="I241" s="11">
        <v>45017</v>
      </c>
      <c r="J241" s="11">
        <v>45017</v>
      </c>
      <c r="K241" s="11">
        <v>46112</v>
      </c>
      <c r="M241" t="s">
        <v>43</v>
      </c>
      <c r="N241">
        <v>161562.41</v>
      </c>
      <c r="O241">
        <v>8</v>
      </c>
      <c r="P241">
        <v>22</v>
      </c>
      <c r="Q241" s="11">
        <v>45661</v>
      </c>
      <c r="R241" s="12">
        <v>5159.3499999999995</v>
      </c>
      <c r="S241" s="12">
        <v>71641.259999999966</v>
      </c>
      <c r="T241" s="12">
        <v>66481.90999999996</v>
      </c>
      <c r="U241" t="s">
        <v>460</v>
      </c>
      <c r="W241" s="11">
        <v>45688</v>
      </c>
      <c r="X241" s="11">
        <v>45661</v>
      </c>
    </row>
    <row r="242" spans="1:24" x14ac:dyDescent="0.45">
      <c r="A242" t="s">
        <v>64</v>
      </c>
      <c r="B242" t="s">
        <v>65</v>
      </c>
      <c r="C242">
        <v>6505</v>
      </c>
      <c r="D242">
        <v>1000</v>
      </c>
      <c r="E242" t="s">
        <v>39</v>
      </c>
      <c r="F242" t="s">
        <v>66</v>
      </c>
      <c r="G242">
        <v>11422358</v>
      </c>
      <c r="H242" t="s">
        <v>42</v>
      </c>
      <c r="I242" s="11">
        <v>45017</v>
      </c>
      <c r="J242" s="11">
        <v>45017</v>
      </c>
      <c r="K242" s="11">
        <v>46112</v>
      </c>
      <c r="M242" t="s">
        <v>43</v>
      </c>
      <c r="N242">
        <v>161562.41</v>
      </c>
      <c r="O242">
        <v>8</v>
      </c>
      <c r="P242">
        <v>23</v>
      </c>
      <c r="Q242" s="11">
        <v>45689</v>
      </c>
      <c r="R242" s="12">
        <v>4127.4799999999996</v>
      </c>
      <c r="S242" s="12">
        <v>66481.90999999996</v>
      </c>
      <c r="T242" s="12">
        <v>62354.429999999964</v>
      </c>
      <c r="U242" t="s">
        <v>460</v>
      </c>
      <c r="W242" s="11">
        <v>45716</v>
      </c>
      <c r="X242" s="11">
        <v>45689</v>
      </c>
    </row>
    <row r="243" spans="1:24" x14ac:dyDescent="0.45">
      <c r="A243" t="s">
        <v>64</v>
      </c>
      <c r="B243" t="s">
        <v>65</v>
      </c>
      <c r="C243">
        <v>6505</v>
      </c>
      <c r="D243">
        <v>1000</v>
      </c>
      <c r="E243" t="s">
        <v>39</v>
      </c>
      <c r="F243" t="s">
        <v>66</v>
      </c>
      <c r="G243">
        <v>11422358</v>
      </c>
      <c r="H243" t="s">
        <v>42</v>
      </c>
      <c r="I243" s="11">
        <v>45017</v>
      </c>
      <c r="J243" s="11">
        <v>45017</v>
      </c>
      <c r="K243" s="11">
        <v>46112</v>
      </c>
      <c r="M243" t="s">
        <v>43</v>
      </c>
      <c r="N243">
        <v>161562.41</v>
      </c>
      <c r="O243">
        <v>8</v>
      </c>
      <c r="P243">
        <v>24</v>
      </c>
      <c r="Q243" s="11">
        <v>45717</v>
      </c>
      <c r="R243" s="12">
        <v>4127.4799999999996</v>
      </c>
      <c r="S243" s="12">
        <v>62354.429999999964</v>
      </c>
      <c r="T243" s="12">
        <v>58226.949999999968</v>
      </c>
      <c r="U243" t="s">
        <v>460</v>
      </c>
      <c r="W243" s="11">
        <v>45747</v>
      </c>
      <c r="X243" s="11">
        <v>45717</v>
      </c>
    </row>
    <row r="244" spans="1:24" x14ac:dyDescent="0.45">
      <c r="A244" t="s">
        <v>64</v>
      </c>
      <c r="B244" t="s">
        <v>65</v>
      </c>
      <c r="C244">
        <v>6505</v>
      </c>
      <c r="D244">
        <v>1000</v>
      </c>
      <c r="E244" t="s">
        <v>39</v>
      </c>
      <c r="F244" t="s">
        <v>66</v>
      </c>
      <c r="G244">
        <v>11422358</v>
      </c>
      <c r="H244" t="s">
        <v>42</v>
      </c>
      <c r="I244" s="11">
        <v>45017</v>
      </c>
      <c r="J244" s="11">
        <v>45017</v>
      </c>
      <c r="K244" s="11">
        <v>46112</v>
      </c>
      <c r="M244" t="s">
        <v>43</v>
      </c>
      <c r="N244">
        <v>161562.41</v>
      </c>
      <c r="O244">
        <v>8</v>
      </c>
      <c r="P244">
        <v>25</v>
      </c>
      <c r="Q244" s="11">
        <v>45752</v>
      </c>
      <c r="R244" s="12">
        <v>5159.3499999999995</v>
      </c>
      <c r="S244" s="12">
        <v>58226.949999999968</v>
      </c>
      <c r="T244" s="12">
        <v>53067.599999999969</v>
      </c>
      <c r="U244" t="s">
        <v>460</v>
      </c>
      <c r="W244" s="11">
        <v>45777</v>
      </c>
      <c r="X244" s="11">
        <v>45752</v>
      </c>
    </row>
    <row r="245" spans="1:24" x14ac:dyDescent="0.45">
      <c r="A245" t="s">
        <v>64</v>
      </c>
      <c r="B245" t="s">
        <v>65</v>
      </c>
      <c r="C245">
        <v>6505</v>
      </c>
      <c r="D245">
        <v>1000</v>
      </c>
      <c r="E245" t="s">
        <v>39</v>
      </c>
      <c r="F245" t="s">
        <v>66</v>
      </c>
      <c r="G245">
        <v>11422358</v>
      </c>
      <c r="H245" t="s">
        <v>42</v>
      </c>
      <c r="I245" s="11">
        <v>45017</v>
      </c>
      <c r="J245" s="11">
        <v>45017</v>
      </c>
      <c r="K245" s="11">
        <v>46112</v>
      </c>
      <c r="M245" t="s">
        <v>43</v>
      </c>
      <c r="N245">
        <v>161562.41</v>
      </c>
      <c r="O245">
        <v>8</v>
      </c>
      <c r="P245">
        <v>26</v>
      </c>
      <c r="Q245" s="11">
        <v>45780</v>
      </c>
      <c r="R245" s="12">
        <v>4127.4799999999996</v>
      </c>
      <c r="S245" s="12">
        <v>53067.599999999969</v>
      </c>
      <c r="T245" s="12">
        <v>48940.119999999966</v>
      </c>
      <c r="U245" t="s">
        <v>460</v>
      </c>
      <c r="W245" s="11">
        <v>45808</v>
      </c>
      <c r="X245" s="11">
        <v>45780</v>
      </c>
    </row>
    <row r="246" spans="1:24" x14ac:dyDescent="0.45">
      <c r="A246" t="s">
        <v>64</v>
      </c>
      <c r="B246" t="s">
        <v>65</v>
      </c>
      <c r="C246">
        <v>6505</v>
      </c>
      <c r="D246">
        <v>1000</v>
      </c>
      <c r="E246" t="s">
        <v>39</v>
      </c>
      <c r="F246" t="s">
        <v>66</v>
      </c>
      <c r="G246">
        <v>11422358</v>
      </c>
      <c r="H246" t="s">
        <v>42</v>
      </c>
      <c r="I246" s="11">
        <v>45017</v>
      </c>
      <c r="J246" s="11">
        <v>45017</v>
      </c>
      <c r="K246" s="11">
        <v>46112</v>
      </c>
      <c r="M246" t="s">
        <v>43</v>
      </c>
      <c r="N246">
        <v>161562.41</v>
      </c>
      <c r="O246">
        <v>8</v>
      </c>
      <c r="P246">
        <v>27</v>
      </c>
      <c r="Q246" s="11">
        <v>45808</v>
      </c>
      <c r="R246" s="12">
        <v>4127.4799999999996</v>
      </c>
      <c r="S246" s="12">
        <v>48940.119999999966</v>
      </c>
      <c r="T246" s="12">
        <v>44812.63999999997</v>
      </c>
      <c r="U246" t="s">
        <v>460</v>
      </c>
      <c r="W246" s="11">
        <v>45808</v>
      </c>
      <c r="X246" s="11">
        <v>45808</v>
      </c>
    </row>
    <row r="247" spans="1:24" x14ac:dyDescent="0.45">
      <c r="A247" t="s">
        <v>64</v>
      </c>
      <c r="B247" t="s">
        <v>65</v>
      </c>
      <c r="C247">
        <v>6505</v>
      </c>
      <c r="D247">
        <v>1000</v>
      </c>
      <c r="E247" t="s">
        <v>39</v>
      </c>
      <c r="F247" t="s">
        <v>66</v>
      </c>
      <c r="G247">
        <v>11422358</v>
      </c>
      <c r="H247" t="s">
        <v>42</v>
      </c>
      <c r="I247" s="11">
        <v>45017</v>
      </c>
      <c r="J247" s="11">
        <v>45017</v>
      </c>
      <c r="K247" s="11">
        <v>46112</v>
      </c>
      <c r="M247" t="s">
        <v>43</v>
      </c>
      <c r="N247">
        <v>161562.41</v>
      </c>
      <c r="O247">
        <v>8</v>
      </c>
      <c r="P247">
        <v>28</v>
      </c>
      <c r="Q247" s="11">
        <v>45843</v>
      </c>
      <c r="R247" s="12">
        <v>5159.3499999999995</v>
      </c>
      <c r="S247" s="12">
        <v>44812.63999999997</v>
      </c>
      <c r="T247" s="12">
        <v>39653.289999999972</v>
      </c>
      <c r="U247" t="s">
        <v>460</v>
      </c>
      <c r="W247" s="11">
        <v>45869</v>
      </c>
      <c r="X247" s="11">
        <v>45843</v>
      </c>
    </row>
    <row r="248" spans="1:24" x14ac:dyDescent="0.45">
      <c r="A248" t="s">
        <v>64</v>
      </c>
      <c r="B248" t="s">
        <v>65</v>
      </c>
      <c r="C248">
        <v>6505</v>
      </c>
      <c r="D248">
        <v>1000</v>
      </c>
      <c r="E248" t="s">
        <v>39</v>
      </c>
      <c r="F248" t="s">
        <v>66</v>
      </c>
      <c r="G248">
        <v>11422358</v>
      </c>
      <c r="H248" t="s">
        <v>42</v>
      </c>
      <c r="I248" s="11">
        <v>45017</v>
      </c>
      <c r="J248" s="11">
        <v>45017</v>
      </c>
      <c r="K248" s="11">
        <v>46112</v>
      </c>
      <c r="M248" t="s">
        <v>43</v>
      </c>
      <c r="N248">
        <v>161562.41</v>
      </c>
      <c r="O248">
        <v>8</v>
      </c>
      <c r="P248">
        <v>29</v>
      </c>
      <c r="Q248" s="11">
        <v>45871</v>
      </c>
      <c r="R248" s="12">
        <v>4127.4799999999996</v>
      </c>
      <c r="S248" s="12">
        <v>39653.289999999972</v>
      </c>
      <c r="T248" s="12">
        <v>35525.809999999969</v>
      </c>
      <c r="U248" t="s">
        <v>460</v>
      </c>
      <c r="W248" s="11">
        <v>45900</v>
      </c>
      <c r="X248" s="11">
        <v>45871</v>
      </c>
    </row>
    <row r="249" spans="1:24" x14ac:dyDescent="0.45">
      <c r="A249" t="s">
        <v>64</v>
      </c>
      <c r="B249" t="s">
        <v>65</v>
      </c>
      <c r="C249">
        <v>6505</v>
      </c>
      <c r="D249">
        <v>1000</v>
      </c>
      <c r="E249" t="s">
        <v>39</v>
      </c>
      <c r="F249" t="s">
        <v>66</v>
      </c>
      <c r="G249">
        <v>11422358</v>
      </c>
      <c r="H249" t="s">
        <v>42</v>
      </c>
      <c r="I249" s="11">
        <v>45017</v>
      </c>
      <c r="J249" s="11">
        <v>45017</v>
      </c>
      <c r="K249" s="11">
        <v>46112</v>
      </c>
      <c r="M249" t="s">
        <v>43</v>
      </c>
      <c r="N249">
        <v>161562.41</v>
      </c>
      <c r="O249">
        <v>8</v>
      </c>
      <c r="P249">
        <v>30</v>
      </c>
      <c r="Q249" s="11">
        <v>45899</v>
      </c>
      <c r="R249" s="12">
        <v>4127.4799999999996</v>
      </c>
      <c r="S249" s="12">
        <v>35525.809999999969</v>
      </c>
      <c r="T249" s="12">
        <v>31398.329999999969</v>
      </c>
      <c r="U249" t="s">
        <v>460</v>
      </c>
      <c r="W249" s="11">
        <v>45900</v>
      </c>
      <c r="X249" s="11">
        <v>45899</v>
      </c>
    </row>
    <row r="250" spans="1:24" x14ac:dyDescent="0.45">
      <c r="A250" t="s">
        <v>64</v>
      </c>
      <c r="B250" t="s">
        <v>65</v>
      </c>
      <c r="C250">
        <v>6505</v>
      </c>
      <c r="D250">
        <v>1000</v>
      </c>
      <c r="E250" t="s">
        <v>39</v>
      </c>
      <c r="F250" t="s">
        <v>66</v>
      </c>
      <c r="G250">
        <v>11422358</v>
      </c>
      <c r="H250" t="s">
        <v>42</v>
      </c>
      <c r="I250" s="11">
        <v>45017</v>
      </c>
      <c r="J250" s="11">
        <v>45017</v>
      </c>
      <c r="K250" s="11">
        <v>46112</v>
      </c>
      <c r="M250" t="s">
        <v>43</v>
      </c>
      <c r="N250">
        <v>161562.41</v>
      </c>
      <c r="O250">
        <v>8</v>
      </c>
      <c r="P250">
        <v>31</v>
      </c>
      <c r="Q250" s="11">
        <v>45934</v>
      </c>
      <c r="R250" s="12">
        <v>5159.3499999999995</v>
      </c>
      <c r="S250" s="12">
        <v>31398.329999999969</v>
      </c>
      <c r="T250" s="12">
        <v>26238.97999999997</v>
      </c>
      <c r="U250" t="s">
        <v>460</v>
      </c>
      <c r="W250" s="11">
        <v>45961</v>
      </c>
      <c r="X250" s="11">
        <v>45934</v>
      </c>
    </row>
    <row r="251" spans="1:24" x14ac:dyDescent="0.45">
      <c r="A251" t="s">
        <v>64</v>
      </c>
      <c r="B251" t="s">
        <v>65</v>
      </c>
      <c r="C251">
        <v>6505</v>
      </c>
      <c r="D251">
        <v>1000</v>
      </c>
      <c r="E251" t="s">
        <v>39</v>
      </c>
      <c r="F251" t="s">
        <v>66</v>
      </c>
      <c r="G251">
        <v>11422358</v>
      </c>
      <c r="H251" t="s">
        <v>42</v>
      </c>
      <c r="I251" s="11">
        <v>45017</v>
      </c>
      <c r="J251" s="11">
        <v>45017</v>
      </c>
      <c r="K251" s="11">
        <v>46112</v>
      </c>
      <c r="M251" t="s">
        <v>43</v>
      </c>
      <c r="N251">
        <v>161562.41</v>
      </c>
      <c r="O251">
        <v>8</v>
      </c>
      <c r="P251">
        <v>32</v>
      </c>
      <c r="Q251" s="11">
        <v>45962</v>
      </c>
      <c r="R251" s="12">
        <v>4127.4799999999996</v>
      </c>
      <c r="S251" s="12">
        <v>26238.97999999997</v>
      </c>
      <c r="T251" s="12">
        <v>22111.499999999971</v>
      </c>
      <c r="U251" t="s">
        <v>460</v>
      </c>
      <c r="W251" s="11">
        <v>45991</v>
      </c>
      <c r="X251" s="11">
        <v>45962</v>
      </c>
    </row>
    <row r="252" spans="1:24" x14ac:dyDescent="0.45">
      <c r="A252" t="s">
        <v>64</v>
      </c>
      <c r="B252" t="s">
        <v>65</v>
      </c>
      <c r="C252">
        <v>6505</v>
      </c>
      <c r="D252">
        <v>1000</v>
      </c>
      <c r="E252" t="s">
        <v>39</v>
      </c>
      <c r="F252" t="s">
        <v>66</v>
      </c>
      <c r="G252">
        <v>11422358</v>
      </c>
      <c r="H252" t="s">
        <v>42</v>
      </c>
      <c r="I252" s="11">
        <v>45017</v>
      </c>
      <c r="J252" s="11">
        <v>45017</v>
      </c>
      <c r="K252" s="11">
        <v>46112</v>
      </c>
      <c r="M252" t="s">
        <v>43</v>
      </c>
      <c r="N252">
        <v>161562.41</v>
      </c>
      <c r="O252">
        <v>8</v>
      </c>
      <c r="P252">
        <v>33</v>
      </c>
      <c r="Q252" s="11">
        <v>45990</v>
      </c>
      <c r="R252" s="12">
        <v>4127.4799999999996</v>
      </c>
      <c r="S252" s="12">
        <v>22111.499999999971</v>
      </c>
      <c r="T252" s="12">
        <v>17984.019999999971</v>
      </c>
      <c r="U252" t="s">
        <v>460</v>
      </c>
      <c r="W252" s="11">
        <v>45991</v>
      </c>
      <c r="X252" s="11">
        <v>45990</v>
      </c>
    </row>
    <row r="253" spans="1:24" x14ac:dyDescent="0.45">
      <c r="A253" t="s">
        <v>64</v>
      </c>
      <c r="B253" t="s">
        <v>65</v>
      </c>
      <c r="C253">
        <v>6505</v>
      </c>
      <c r="D253">
        <v>1000</v>
      </c>
      <c r="E253" t="s">
        <v>39</v>
      </c>
      <c r="F253" t="s">
        <v>66</v>
      </c>
      <c r="G253">
        <v>11422358</v>
      </c>
      <c r="H253" t="s">
        <v>42</v>
      </c>
      <c r="I253" s="11">
        <v>45017</v>
      </c>
      <c r="J253" s="11">
        <v>45017</v>
      </c>
      <c r="K253" s="11">
        <v>46112</v>
      </c>
      <c r="M253" t="s">
        <v>43</v>
      </c>
      <c r="N253">
        <v>161562.41</v>
      </c>
      <c r="O253">
        <v>8</v>
      </c>
      <c r="P253">
        <v>34</v>
      </c>
      <c r="Q253" s="11">
        <v>46025</v>
      </c>
      <c r="R253" s="12">
        <v>5159.3499999999995</v>
      </c>
      <c r="S253" s="12">
        <v>17984.019999999971</v>
      </c>
      <c r="T253" s="12">
        <v>12824.669999999973</v>
      </c>
      <c r="U253" t="s">
        <v>460</v>
      </c>
      <c r="W253" s="11">
        <v>46053</v>
      </c>
      <c r="X253" s="11">
        <v>46025</v>
      </c>
    </row>
    <row r="254" spans="1:24" x14ac:dyDescent="0.45">
      <c r="A254" t="s">
        <v>64</v>
      </c>
      <c r="B254" t="s">
        <v>65</v>
      </c>
      <c r="C254">
        <v>6505</v>
      </c>
      <c r="D254">
        <v>1000</v>
      </c>
      <c r="E254" t="s">
        <v>39</v>
      </c>
      <c r="F254" t="s">
        <v>66</v>
      </c>
      <c r="G254">
        <v>11422358</v>
      </c>
      <c r="H254" t="s">
        <v>42</v>
      </c>
      <c r="I254" s="11">
        <v>45017</v>
      </c>
      <c r="J254" s="11">
        <v>45017</v>
      </c>
      <c r="K254" s="11">
        <v>46112</v>
      </c>
      <c r="M254" t="s">
        <v>43</v>
      </c>
      <c r="N254">
        <v>161562.41</v>
      </c>
      <c r="O254">
        <v>8</v>
      </c>
      <c r="P254">
        <v>35</v>
      </c>
      <c r="Q254" s="11">
        <v>46053</v>
      </c>
      <c r="R254" s="12">
        <v>4127.4799999999996</v>
      </c>
      <c r="S254" s="12">
        <v>12824.669999999973</v>
      </c>
      <c r="T254" s="12">
        <v>8697.1899999999732</v>
      </c>
      <c r="U254" t="s">
        <v>460</v>
      </c>
      <c r="W254" s="11">
        <v>46053</v>
      </c>
      <c r="X254" s="11">
        <v>46053</v>
      </c>
    </row>
    <row r="255" spans="1:24" x14ac:dyDescent="0.45">
      <c r="A255" t="s">
        <v>64</v>
      </c>
      <c r="B255" t="s">
        <v>65</v>
      </c>
      <c r="C255">
        <v>6505</v>
      </c>
      <c r="D255">
        <v>1000</v>
      </c>
      <c r="E255" t="s">
        <v>39</v>
      </c>
      <c r="F255" t="s">
        <v>66</v>
      </c>
      <c r="G255">
        <v>11422358</v>
      </c>
      <c r="H255" t="s">
        <v>42</v>
      </c>
      <c r="I255" s="11">
        <v>45017</v>
      </c>
      <c r="J255" s="11">
        <v>45017</v>
      </c>
      <c r="K255" s="11">
        <v>46112</v>
      </c>
      <c r="M255" t="s">
        <v>43</v>
      </c>
      <c r="N255">
        <v>161562.41</v>
      </c>
      <c r="O255">
        <v>8</v>
      </c>
      <c r="P255">
        <v>36</v>
      </c>
      <c r="Q255" s="11">
        <v>46081</v>
      </c>
      <c r="R255" s="12">
        <v>4127.4799999999996</v>
      </c>
      <c r="S255" s="12">
        <v>8697.1899999999732</v>
      </c>
      <c r="T255" s="12">
        <v>4569.7099999999737</v>
      </c>
      <c r="U255" t="s">
        <v>460</v>
      </c>
      <c r="W255" s="11">
        <v>46081</v>
      </c>
      <c r="X255" s="11">
        <v>46081</v>
      </c>
    </row>
    <row r="256" spans="1:24" x14ac:dyDescent="0.45">
      <c r="A256" t="s">
        <v>64</v>
      </c>
      <c r="B256" t="s">
        <v>65</v>
      </c>
      <c r="C256">
        <v>6505</v>
      </c>
      <c r="D256">
        <v>1000</v>
      </c>
      <c r="E256" t="s">
        <v>39</v>
      </c>
      <c r="F256" t="s">
        <v>66</v>
      </c>
      <c r="G256">
        <v>11422358</v>
      </c>
      <c r="H256" t="s">
        <v>42</v>
      </c>
      <c r="I256" s="11">
        <v>45017</v>
      </c>
      <c r="J256" s="11">
        <v>45017</v>
      </c>
      <c r="K256" s="11">
        <v>46112</v>
      </c>
      <c r="M256" t="s">
        <v>43</v>
      </c>
      <c r="N256">
        <v>161562.41</v>
      </c>
      <c r="O256">
        <v>8</v>
      </c>
      <c r="P256">
        <v>37</v>
      </c>
      <c r="Q256" s="11">
        <v>46116</v>
      </c>
      <c r="R256" s="12">
        <v>4569.71</v>
      </c>
      <c r="S256" s="12">
        <v>4569.7099999999737</v>
      </c>
      <c r="T256" s="12">
        <v>-2.6375346351414919E-11</v>
      </c>
      <c r="U256" t="s">
        <v>460</v>
      </c>
      <c r="W256" s="11">
        <v>46142</v>
      </c>
      <c r="X256" s="11">
        <v>46116</v>
      </c>
    </row>
    <row r="257" spans="1:24" x14ac:dyDescent="0.45">
      <c r="A257" t="s">
        <v>68</v>
      </c>
      <c r="B257" t="s">
        <v>69</v>
      </c>
      <c r="C257">
        <v>6505</v>
      </c>
      <c r="D257">
        <v>1000</v>
      </c>
      <c r="E257" t="s">
        <v>39</v>
      </c>
      <c r="F257" t="s">
        <v>70</v>
      </c>
      <c r="G257">
        <v>78964123</v>
      </c>
      <c r="H257" t="s">
        <v>42</v>
      </c>
      <c r="I257" s="11">
        <v>44800</v>
      </c>
      <c r="J257" s="11">
        <v>44774</v>
      </c>
      <c r="K257" s="11">
        <v>45869</v>
      </c>
      <c r="M257" t="s">
        <v>43</v>
      </c>
      <c r="N257">
        <v>147514.32</v>
      </c>
      <c r="O257">
        <v>9</v>
      </c>
      <c r="P257">
        <v>1</v>
      </c>
      <c r="Q257" s="11">
        <v>44800</v>
      </c>
      <c r="R257" s="12">
        <v>3637.61</v>
      </c>
      <c r="S257" s="12">
        <v>147514.32</v>
      </c>
      <c r="T257" s="12">
        <v>143876.71000000002</v>
      </c>
      <c r="U257" t="s">
        <v>461</v>
      </c>
      <c r="W257" s="11">
        <v>44804</v>
      </c>
      <c r="X257" s="11">
        <v>44800</v>
      </c>
    </row>
    <row r="258" spans="1:24" x14ac:dyDescent="0.45">
      <c r="A258" t="s">
        <v>68</v>
      </c>
      <c r="B258" t="s">
        <v>69</v>
      </c>
      <c r="C258">
        <v>6505</v>
      </c>
      <c r="D258">
        <v>1000</v>
      </c>
      <c r="E258" t="s">
        <v>39</v>
      </c>
      <c r="F258" t="s">
        <v>70</v>
      </c>
      <c r="G258">
        <v>78964123</v>
      </c>
      <c r="H258" t="s">
        <v>42</v>
      </c>
      <c r="I258" s="11">
        <v>44800</v>
      </c>
      <c r="J258" s="11">
        <v>44774</v>
      </c>
      <c r="K258" s="11">
        <v>45869</v>
      </c>
      <c r="M258" t="s">
        <v>43</v>
      </c>
      <c r="N258">
        <v>147514.32</v>
      </c>
      <c r="O258">
        <v>9</v>
      </c>
      <c r="P258">
        <v>2</v>
      </c>
      <c r="Q258" s="11">
        <v>44835</v>
      </c>
      <c r="R258" s="12">
        <v>4710.6500000000005</v>
      </c>
      <c r="S258" s="12">
        <v>143876.71000000002</v>
      </c>
      <c r="T258" s="12">
        <v>139166.06000000003</v>
      </c>
      <c r="U258" t="s">
        <v>461</v>
      </c>
      <c r="W258" s="11">
        <v>44865</v>
      </c>
      <c r="X258" s="11">
        <v>44835</v>
      </c>
    </row>
    <row r="259" spans="1:24" x14ac:dyDescent="0.45">
      <c r="A259" t="s">
        <v>68</v>
      </c>
      <c r="B259" t="s">
        <v>69</v>
      </c>
      <c r="C259">
        <v>6505</v>
      </c>
      <c r="D259">
        <v>1000</v>
      </c>
      <c r="E259" t="s">
        <v>39</v>
      </c>
      <c r="F259" t="s">
        <v>70</v>
      </c>
      <c r="G259">
        <v>78964123</v>
      </c>
      <c r="H259" t="s">
        <v>42</v>
      </c>
      <c r="I259" s="11">
        <v>44800</v>
      </c>
      <c r="J259" s="11">
        <v>44774</v>
      </c>
      <c r="K259" s="11">
        <v>45869</v>
      </c>
      <c r="M259" t="s">
        <v>43</v>
      </c>
      <c r="N259">
        <v>147514.32</v>
      </c>
      <c r="O259">
        <v>9</v>
      </c>
      <c r="P259">
        <v>3</v>
      </c>
      <c r="Q259" s="11">
        <v>44863</v>
      </c>
      <c r="R259" s="12">
        <v>3768.52</v>
      </c>
      <c r="S259" s="12">
        <v>139166.06000000003</v>
      </c>
      <c r="T259" s="12">
        <v>135397.54000000004</v>
      </c>
      <c r="U259" t="s">
        <v>461</v>
      </c>
      <c r="W259" s="11">
        <v>44865</v>
      </c>
      <c r="X259" s="11">
        <v>44863</v>
      </c>
    </row>
    <row r="260" spans="1:24" x14ac:dyDescent="0.45">
      <c r="A260" t="s">
        <v>68</v>
      </c>
      <c r="B260" t="s">
        <v>69</v>
      </c>
      <c r="C260">
        <v>6505</v>
      </c>
      <c r="D260">
        <v>1000</v>
      </c>
      <c r="E260" t="s">
        <v>39</v>
      </c>
      <c r="F260" t="s">
        <v>70</v>
      </c>
      <c r="G260">
        <v>78964123</v>
      </c>
      <c r="H260" t="s">
        <v>42</v>
      </c>
      <c r="I260" s="11">
        <v>44800</v>
      </c>
      <c r="J260" s="11">
        <v>44774</v>
      </c>
      <c r="K260" s="11">
        <v>45869</v>
      </c>
      <c r="M260" t="s">
        <v>43</v>
      </c>
      <c r="N260">
        <v>147514.32</v>
      </c>
      <c r="O260">
        <v>9</v>
      </c>
      <c r="P260">
        <v>4</v>
      </c>
      <c r="Q260" s="11">
        <v>44891</v>
      </c>
      <c r="R260" s="12">
        <v>3768.52</v>
      </c>
      <c r="S260" s="12">
        <v>135397.54000000004</v>
      </c>
      <c r="T260" s="12">
        <v>131629.02000000005</v>
      </c>
      <c r="U260" t="s">
        <v>461</v>
      </c>
      <c r="W260" s="11">
        <v>44895</v>
      </c>
      <c r="X260" s="11">
        <v>44891</v>
      </c>
    </row>
    <row r="261" spans="1:24" x14ac:dyDescent="0.45">
      <c r="A261" t="s">
        <v>68</v>
      </c>
      <c r="B261" t="s">
        <v>69</v>
      </c>
      <c r="C261">
        <v>6505</v>
      </c>
      <c r="D261">
        <v>1000</v>
      </c>
      <c r="E261" t="s">
        <v>39</v>
      </c>
      <c r="F261" t="s">
        <v>70</v>
      </c>
      <c r="G261">
        <v>78964123</v>
      </c>
      <c r="H261" t="s">
        <v>42</v>
      </c>
      <c r="I261" s="11">
        <v>44800</v>
      </c>
      <c r="J261" s="11">
        <v>44774</v>
      </c>
      <c r="K261" s="11">
        <v>45869</v>
      </c>
      <c r="M261" t="s">
        <v>43</v>
      </c>
      <c r="N261">
        <v>147514.32</v>
      </c>
      <c r="O261">
        <v>9</v>
      </c>
      <c r="P261">
        <v>5</v>
      </c>
      <c r="Q261" s="11">
        <v>44926</v>
      </c>
      <c r="R261" s="12">
        <v>4710.6500000000005</v>
      </c>
      <c r="S261" s="12">
        <v>131629.02000000005</v>
      </c>
      <c r="T261" s="12">
        <v>126918.37000000005</v>
      </c>
      <c r="U261" t="s">
        <v>461</v>
      </c>
      <c r="W261" s="11">
        <v>44926</v>
      </c>
      <c r="X261" s="11">
        <v>44926</v>
      </c>
    </row>
    <row r="262" spans="1:24" x14ac:dyDescent="0.45">
      <c r="A262" t="s">
        <v>68</v>
      </c>
      <c r="B262" t="s">
        <v>69</v>
      </c>
      <c r="C262">
        <v>6505</v>
      </c>
      <c r="D262">
        <v>1000</v>
      </c>
      <c r="E262" t="s">
        <v>39</v>
      </c>
      <c r="F262" t="s">
        <v>70</v>
      </c>
      <c r="G262">
        <v>78964123</v>
      </c>
      <c r="H262" t="s">
        <v>42</v>
      </c>
      <c r="I262" s="11">
        <v>44800</v>
      </c>
      <c r="J262" s="11">
        <v>44774</v>
      </c>
      <c r="K262" s="11">
        <v>45869</v>
      </c>
      <c r="M262" t="s">
        <v>43</v>
      </c>
      <c r="N262">
        <v>147514.32</v>
      </c>
      <c r="O262">
        <v>9</v>
      </c>
      <c r="P262">
        <v>6</v>
      </c>
      <c r="Q262" s="11">
        <v>44954</v>
      </c>
      <c r="R262" s="12">
        <v>3768.52</v>
      </c>
      <c r="S262" s="12">
        <v>126918.37000000005</v>
      </c>
      <c r="T262" s="12">
        <v>123149.85000000005</v>
      </c>
      <c r="U262" t="s">
        <v>461</v>
      </c>
      <c r="W262" s="11">
        <v>44957</v>
      </c>
      <c r="X262" s="11">
        <v>44954</v>
      </c>
    </row>
    <row r="263" spans="1:24" x14ac:dyDescent="0.45">
      <c r="A263" t="s">
        <v>68</v>
      </c>
      <c r="B263" t="s">
        <v>69</v>
      </c>
      <c r="C263">
        <v>6505</v>
      </c>
      <c r="D263">
        <v>1000</v>
      </c>
      <c r="E263" t="s">
        <v>39</v>
      </c>
      <c r="F263" t="s">
        <v>70</v>
      </c>
      <c r="G263">
        <v>78964123</v>
      </c>
      <c r="H263" t="s">
        <v>42</v>
      </c>
      <c r="I263" s="11">
        <v>44800</v>
      </c>
      <c r="J263" s="11">
        <v>44774</v>
      </c>
      <c r="K263" s="11">
        <v>45869</v>
      </c>
      <c r="M263" t="s">
        <v>43</v>
      </c>
      <c r="N263">
        <v>147514.32</v>
      </c>
      <c r="O263">
        <v>9</v>
      </c>
      <c r="P263">
        <v>7</v>
      </c>
      <c r="Q263" s="11">
        <v>44982</v>
      </c>
      <c r="R263" s="12">
        <v>3768.52</v>
      </c>
      <c r="S263" s="12">
        <v>123149.85000000005</v>
      </c>
      <c r="T263" s="12">
        <v>119381.33000000005</v>
      </c>
      <c r="U263" t="s">
        <v>461</v>
      </c>
      <c r="W263" s="11">
        <v>44985</v>
      </c>
      <c r="X263" s="11">
        <v>44982</v>
      </c>
    </row>
    <row r="264" spans="1:24" x14ac:dyDescent="0.45">
      <c r="A264" t="s">
        <v>68</v>
      </c>
      <c r="B264" t="s">
        <v>69</v>
      </c>
      <c r="C264">
        <v>6505</v>
      </c>
      <c r="D264">
        <v>1000</v>
      </c>
      <c r="E264" t="s">
        <v>39</v>
      </c>
      <c r="F264" t="s">
        <v>70</v>
      </c>
      <c r="G264">
        <v>78964123</v>
      </c>
      <c r="H264" t="s">
        <v>42</v>
      </c>
      <c r="I264" s="11">
        <v>44800</v>
      </c>
      <c r="J264" s="11">
        <v>44774</v>
      </c>
      <c r="K264" s="11">
        <v>45869</v>
      </c>
      <c r="M264" t="s">
        <v>43</v>
      </c>
      <c r="N264">
        <v>147514.32</v>
      </c>
      <c r="O264">
        <v>9</v>
      </c>
      <c r="P264">
        <v>8</v>
      </c>
      <c r="Q264" s="11">
        <v>45017</v>
      </c>
      <c r="R264" s="12">
        <v>4710.6500000000005</v>
      </c>
      <c r="S264" s="12">
        <v>119381.33000000005</v>
      </c>
      <c r="T264" s="12">
        <v>114670.68000000005</v>
      </c>
      <c r="U264" t="s">
        <v>461</v>
      </c>
      <c r="W264" s="11">
        <v>45046</v>
      </c>
      <c r="X264" s="11">
        <v>45017</v>
      </c>
    </row>
    <row r="265" spans="1:24" x14ac:dyDescent="0.45">
      <c r="A265" t="s">
        <v>68</v>
      </c>
      <c r="B265" t="s">
        <v>69</v>
      </c>
      <c r="C265">
        <v>6505</v>
      </c>
      <c r="D265">
        <v>1000</v>
      </c>
      <c r="E265" t="s">
        <v>39</v>
      </c>
      <c r="F265" t="s">
        <v>70</v>
      </c>
      <c r="G265">
        <v>78964123</v>
      </c>
      <c r="H265" t="s">
        <v>42</v>
      </c>
      <c r="I265" s="11">
        <v>44800</v>
      </c>
      <c r="J265" s="11">
        <v>44774</v>
      </c>
      <c r="K265" s="11">
        <v>45869</v>
      </c>
      <c r="M265" t="s">
        <v>43</v>
      </c>
      <c r="N265">
        <v>147514.32</v>
      </c>
      <c r="O265">
        <v>9</v>
      </c>
      <c r="P265">
        <v>9</v>
      </c>
      <c r="Q265" s="11">
        <v>45045</v>
      </c>
      <c r="R265" s="12">
        <v>3768.52</v>
      </c>
      <c r="S265" s="12">
        <v>114670.68000000005</v>
      </c>
      <c r="T265" s="12">
        <v>110902.16000000005</v>
      </c>
      <c r="U265" t="s">
        <v>461</v>
      </c>
      <c r="W265" s="11">
        <v>45046</v>
      </c>
      <c r="X265" s="11">
        <v>45045</v>
      </c>
    </row>
    <row r="266" spans="1:24" x14ac:dyDescent="0.45">
      <c r="A266" t="s">
        <v>68</v>
      </c>
      <c r="B266" t="s">
        <v>69</v>
      </c>
      <c r="C266">
        <v>6505</v>
      </c>
      <c r="D266">
        <v>1000</v>
      </c>
      <c r="E266" t="s">
        <v>39</v>
      </c>
      <c r="F266" t="s">
        <v>70</v>
      </c>
      <c r="G266">
        <v>78964123</v>
      </c>
      <c r="H266" t="s">
        <v>42</v>
      </c>
      <c r="I266" s="11">
        <v>44800</v>
      </c>
      <c r="J266" s="11">
        <v>44774</v>
      </c>
      <c r="K266" s="11">
        <v>45869</v>
      </c>
      <c r="M266" t="s">
        <v>43</v>
      </c>
      <c r="N266">
        <v>147514.32</v>
      </c>
      <c r="O266">
        <v>9</v>
      </c>
      <c r="P266">
        <v>10</v>
      </c>
      <c r="Q266" s="11">
        <v>45073</v>
      </c>
      <c r="R266" s="12">
        <v>3768.52</v>
      </c>
      <c r="S266" s="12">
        <v>110902.16000000005</v>
      </c>
      <c r="T266" s="12">
        <v>107133.64000000004</v>
      </c>
      <c r="U266" t="s">
        <v>461</v>
      </c>
      <c r="W266" s="11">
        <v>45077</v>
      </c>
      <c r="X266" s="11">
        <v>45073</v>
      </c>
    </row>
    <row r="267" spans="1:24" x14ac:dyDescent="0.45">
      <c r="A267" t="s">
        <v>68</v>
      </c>
      <c r="B267" t="s">
        <v>69</v>
      </c>
      <c r="C267">
        <v>6505</v>
      </c>
      <c r="D267">
        <v>1000</v>
      </c>
      <c r="E267" t="s">
        <v>39</v>
      </c>
      <c r="F267" t="s">
        <v>70</v>
      </c>
      <c r="G267">
        <v>78964123</v>
      </c>
      <c r="H267" t="s">
        <v>42</v>
      </c>
      <c r="I267" s="11">
        <v>44800</v>
      </c>
      <c r="J267" s="11">
        <v>44774</v>
      </c>
      <c r="K267" s="11">
        <v>45869</v>
      </c>
      <c r="M267" t="s">
        <v>43</v>
      </c>
      <c r="N267">
        <v>147514.32</v>
      </c>
      <c r="O267">
        <v>9</v>
      </c>
      <c r="P267">
        <v>11</v>
      </c>
      <c r="Q267" s="11">
        <v>45108</v>
      </c>
      <c r="R267" s="12">
        <v>4710.6500000000005</v>
      </c>
      <c r="S267" s="12">
        <v>107133.64000000004</v>
      </c>
      <c r="T267" s="12">
        <v>102422.99000000005</v>
      </c>
      <c r="U267" t="s">
        <v>461</v>
      </c>
      <c r="W267" s="11">
        <v>45138</v>
      </c>
      <c r="X267" s="11">
        <v>45108</v>
      </c>
    </row>
    <row r="268" spans="1:24" x14ac:dyDescent="0.45">
      <c r="A268" t="s">
        <v>68</v>
      </c>
      <c r="B268" t="s">
        <v>69</v>
      </c>
      <c r="C268">
        <v>6505</v>
      </c>
      <c r="D268">
        <v>1000</v>
      </c>
      <c r="E268" t="s">
        <v>39</v>
      </c>
      <c r="F268" t="s">
        <v>70</v>
      </c>
      <c r="G268">
        <v>78964123</v>
      </c>
      <c r="H268" t="s">
        <v>42</v>
      </c>
      <c r="I268" s="11">
        <v>44800</v>
      </c>
      <c r="J268" s="11">
        <v>44774</v>
      </c>
      <c r="K268" s="11">
        <v>45869</v>
      </c>
      <c r="M268" t="s">
        <v>43</v>
      </c>
      <c r="N268">
        <v>147514.32</v>
      </c>
      <c r="O268">
        <v>9</v>
      </c>
      <c r="P268">
        <v>12</v>
      </c>
      <c r="Q268" s="11">
        <v>45136</v>
      </c>
      <c r="R268" s="12">
        <v>3768.52</v>
      </c>
      <c r="S268" s="12">
        <v>102422.99000000005</v>
      </c>
      <c r="T268" s="12">
        <v>98654.470000000045</v>
      </c>
      <c r="U268" t="s">
        <v>461</v>
      </c>
      <c r="W268" s="11">
        <v>45138</v>
      </c>
      <c r="X268" s="11">
        <v>45136</v>
      </c>
    </row>
    <row r="269" spans="1:24" x14ac:dyDescent="0.45">
      <c r="A269" t="s">
        <v>68</v>
      </c>
      <c r="B269" t="s">
        <v>69</v>
      </c>
      <c r="C269">
        <v>6505</v>
      </c>
      <c r="D269">
        <v>1000</v>
      </c>
      <c r="E269" t="s">
        <v>39</v>
      </c>
      <c r="F269" t="s">
        <v>70</v>
      </c>
      <c r="G269">
        <v>78964123</v>
      </c>
      <c r="H269" t="s">
        <v>42</v>
      </c>
      <c r="I269" s="11">
        <v>44800</v>
      </c>
      <c r="J269" s="11">
        <v>44774</v>
      </c>
      <c r="K269" s="11">
        <v>45869</v>
      </c>
      <c r="M269" t="s">
        <v>43</v>
      </c>
      <c r="N269">
        <v>147514.32</v>
      </c>
      <c r="O269">
        <v>9</v>
      </c>
      <c r="P269">
        <v>13</v>
      </c>
      <c r="Q269" s="11">
        <v>45164</v>
      </c>
      <c r="R269" s="12">
        <v>3768.52</v>
      </c>
      <c r="S269" s="12">
        <v>98654.470000000045</v>
      </c>
      <c r="T269" s="12">
        <v>94885.950000000041</v>
      </c>
      <c r="U269" t="s">
        <v>461</v>
      </c>
      <c r="W269" s="11">
        <v>45169</v>
      </c>
      <c r="X269" s="11">
        <v>45164</v>
      </c>
    </row>
    <row r="270" spans="1:24" x14ac:dyDescent="0.45">
      <c r="A270" t="s">
        <v>68</v>
      </c>
      <c r="B270" t="s">
        <v>69</v>
      </c>
      <c r="C270">
        <v>6505</v>
      </c>
      <c r="D270">
        <v>1000</v>
      </c>
      <c r="E270" t="s">
        <v>39</v>
      </c>
      <c r="F270" t="s">
        <v>70</v>
      </c>
      <c r="G270">
        <v>78964123</v>
      </c>
      <c r="H270" t="s">
        <v>42</v>
      </c>
      <c r="I270" s="11">
        <v>44800</v>
      </c>
      <c r="J270" s="11">
        <v>44774</v>
      </c>
      <c r="K270" s="11">
        <v>45869</v>
      </c>
      <c r="M270" t="s">
        <v>43</v>
      </c>
      <c r="N270">
        <v>147514.32</v>
      </c>
      <c r="O270">
        <v>9</v>
      </c>
      <c r="P270">
        <v>14</v>
      </c>
      <c r="Q270" s="11">
        <v>45199</v>
      </c>
      <c r="R270" s="12">
        <v>4710.6500000000005</v>
      </c>
      <c r="S270" s="12">
        <v>94885.950000000041</v>
      </c>
      <c r="T270" s="12">
        <v>90175.300000000047</v>
      </c>
      <c r="U270" t="s">
        <v>461</v>
      </c>
      <c r="W270" s="11">
        <v>45199</v>
      </c>
      <c r="X270" s="11">
        <v>45199</v>
      </c>
    </row>
    <row r="271" spans="1:24" x14ac:dyDescent="0.45">
      <c r="A271" t="s">
        <v>68</v>
      </c>
      <c r="B271" t="s">
        <v>69</v>
      </c>
      <c r="C271">
        <v>6505</v>
      </c>
      <c r="D271">
        <v>1000</v>
      </c>
      <c r="E271" t="s">
        <v>39</v>
      </c>
      <c r="F271" t="s">
        <v>70</v>
      </c>
      <c r="G271">
        <v>78964123</v>
      </c>
      <c r="H271" t="s">
        <v>42</v>
      </c>
      <c r="I271" s="11">
        <v>44800</v>
      </c>
      <c r="J271" s="11">
        <v>44774</v>
      </c>
      <c r="K271" s="11">
        <v>45869</v>
      </c>
      <c r="M271" t="s">
        <v>43</v>
      </c>
      <c r="N271">
        <v>147514.32</v>
      </c>
      <c r="O271">
        <v>9</v>
      </c>
      <c r="P271">
        <v>15</v>
      </c>
      <c r="Q271" s="11">
        <v>45227</v>
      </c>
      <c r="R271" s="12">
        <v>3768.52</v>
      </c>
      <c r="S271" s="12">
        <v>90175.300000000047</v>
      </c>
      <c r="T271" s="12">
        <v>86406.780000000042</v>
      </c>
      <c r="U271" t="s">
        <v>461</v>
      </c>
      <c r="W271" s="11">
        <v>45230</v>
      </c>
      <c r="X271" s="11">
        <v>45227</v>
      </c>
    </row>
    <row r="272" spans="1:24" x14ac:dyDescent="0.45">
      <c r="A272" t="s">
        <v>68</v>
      </c>
      <c r="B272" t="s">
        <v>69</v>
      </c>
      <c r="C272">
        <v>6505</v>
      </c>
      <c r="D272">
        <v>1000</v>
      </c>
      <c r="E272" t="s">
        <v>39</v>
      </c>
      <c r="F272" t="s">
        <v>70</v>
      </c>
      <c r="G272">
        <v>78964123</v>
      </c>
      <c r="H272" t="s">
        <v>42</v>
      </c>
      <c r="I272" s="11">
        <v>44800</v>
      </c>
      <c r="J272" s="11">
        <v>44774</v>
      </c>
      <c r="K272" s="11">
        <v>45869</v>
      </c>
      <c r="M272" t="s">
        <v>43</v>
      </c>
      <c r="N272">
        <v>147514.32</v>
      </c>
      <c r="O272">
        <v>9</v>
      </c>
      <c r="P272">
        <v>16</v>
      </c>
      <c r="Q272" s="11">
        <v>45255</v>
      </c>
      <c r="R272" s="12">
        <v>3768.52</v>
      </c>
      <c r="S272" s="12">
        <v>86406.780000000042</v>
      </c>
      <c r="T272" s="12">
        <v>82638.260000000038</v>
      </c>
      <c r="U272" t="s">
        <v>461</v>
      </c>
      <c r="W272" s="11">
        <v>45260</v>
      </c>
      <c r="X272" s="11">
        <v>45255</v>
      </c>
    </row>
    <row r="273" spans="1:24" x14ac:dyDescent="0.45">
      <c r="A273" t="s">
        <v>68</v>
      </c>
      <c r="B273" t="s">
        <v>69</v>
      </c>
      <c r="C273">
        <v>6505</v>
      </c>
      <c r="D273">
        <v>1000</v>
      </c>
      <c r="E273" t="s">
        <v>39</v>
      </c>
      <c r="F273" t="s">
        <v>70</v>
      </c>
      <c r="G273">
        <v>78964123</v>
      </c>
      <c r="H273" t="s">
        <v>42</v>
      </c>
      <c r="I273" s="11">
        <v>44800</v>
      </c>
      <c r="J273" s="11">
        <v>44774</v>
      </c>
      <c r="K273" s="11">
        <v>45869</v>
      </c>
      <c r="M273" t="s">
        <v>43</v>
      </c>
      <c r="N273">
        <v>147514.32</v>
      </c>
      <c r="O273">
        <v>9</v>
      </c>
      <c r="P273">
        <v>17</v>
      </c>
      <c r="Q273" s="11">
        <v>45290</v>
      </c>
      <c r="R273" s="12">
        <v>4710.6500000000005</v>
      </c>
      <c r="S273" s="12">
        <v>82638.260000000038</v>
      </c>
      <c r="T273" s="12">
        <v>77927.610000000044</v>
      </c>
      <c r="U273" t="s">
        <v>461</v>
      </c>
      <c r="W273" s="11">
        <v>45291</v>
      </c>
      <c r="X273" s="11">
        <v>45290</v>
      </c>
    </row>
    <row r="274" spans="1:24" x14ac:dyDescent="0.45">
      <c r="A274" t="s">
        <v>68</v>
      </c>
      <c r="B274" t="s">
        <v>69</v>
      </c>
      <c r="C274">
        <v>6505</v>
      </c>
      <c r="D274">
        <v>1000</v>
      </c>
      <c r="E274" t="s">
        <v>39</v>
      </c>
      <c r="F274" t="s">
        <v>70</v>
      </c>
      <c r="G274">
        <v>78964123</v>
      </c>
      <c r="H274" t="s">
        <v>42</v>
      </c>
      <c r="I274" s="11">
        <v>44800</v>
      </c>
      <c r="J274" s="11">
        <v>44774</v>
      </c>
      <c r="K274" s="11">
        <v>45869</v>
      </c>
      <c r="M274" t="s">
        <v>43</v>
      </c>
      <c r="N274">
        <v>147514.32</v>
      </c>
      <c r="O274">
        <v>9</v>
      </c>
      <c r="P274">
        <v>18</v>
      </c>
      <c r="Q274" s="11">
        <v>45325</v>
      </c>
      <c r="R274" s="12">
        <v>4710.6500000000005</v>
      </c>
      <c r="S274" s="12">
        <v>77927.610000000044</v>
      </c>
      <c r="T274" s="12">
        <v>73216.96000000005</v>
      </c>
      <c r="U274" t="s">
        <v>461</v>
      </c>
      <c r="W274" s="11">
        <v>45351</v>
      </c>
      <c r="X274" s="11">
        <v>45325</v>
      </c>
    </row>
    <row r="275" spans="1:24" x14ac:dyDescent="0.45">
      <c r="A275" t="s">
        <v>68</v>
      </c>
      <c r="B275" t="s">
        <v>69</v>
      </c>
      <c r="C275">
        <v>6505</v>
      </c>
      <c r="D275">
        <v>1000</v>
      </c>
      <c r="E275" t="s">
        <v>39</v>
      </c>
      <c r="F275" t="s">
        <v>70</v>
      </c>
      <c r="G275">
        <v>78964123</v>
      </c>
      <c r="H275" t="s">
        <v>42</v>
      </c>
      <c r="I275" s="11">
        <v>44800</v>
      </c>
      <c r="J275" s="11">
        <v>44774</v>
      </c>
      <c r="K275" s="11">
        <v>45869</v>
      </c>
      <c r="M275" t="s">
        <v>43</v>
      </c>
      <c r="N275">
        <v>147514.32</v>
      </c>
      <c r="O275">
        <v>9</v>
      </c>
      <c r="P275">
        <v>19</v>
      </c>
      <c r="Q275" s="11">
        <v>45353</v>
      </c>
      <c r="R275" s="12">
        <v>3768.52</v>
      </c>
      <c r="S275" s="12">
        <v>73216.96000000005</v>
      </c>
      <c r="T275" s="12">
        <v>69448.440000000046</v>
      </c>
      <c r="U275" t="s">
        <v>461</v>
      </c>
      <c r="W275" s="11">
        <v>45382</v>
      </c>
      <c r="X275" s="11">
        <v>45353</v>
      </c>
    </row>
    <row r="276" spans="1:24" x14ac:dyDescent="0.45">
      <c r="A276" t="s">
        <v>68</v>
      </c>
      <c r="B276" t="s">
        <v>69</v>
      </c>
      <c r="C276">
        <v>6505</v>
      </c>
      <c r="D276">
        <v>1000</v>
      </c>
      <c r="E276" t="s">
        <v>39</v>
      </c>
      <c r="F276" t="s">
        <v>70</v>
      </c>
      <c r="G276">
        <v>78964123</v>
      </c>
      <c r="H276" t="s">
        <v>42</v>
      </c>
      <c r="I276" s="11">
        <v>44800</v>
      </c>
      <c r="J276" s="11">
        <v>44774</v>
      </c>
      <c r="K276" s="11">
        <v>45869</v>
      </c>
      <c r="M276" t="s">
        <v>43</v>
      </c>
      <c r="N276">
        <v>147514.32</v>
      </c>
      <c r="O276">
        <v>9</v>
      </c>
      <c r="P276">
        <v>20</v>
      </c>
      <c r="Q276" s="11">
        <v>45388</v>
      </c>
      <c r="R276" s="12">
        <v>4710.6500000000005</v>
      </c>
      <c r="S276" s="12">
        <v>69448.440000000046</v>
      </c>
      <c r="T276" s="12">
        <v>64737.790000000045</v>
      </c>
      <c r="U276" t="s">
        <v>461</v>
      </c>
      <c r="W276" s="11">
        <v>45412</v>
      </c>
      <c r="X276" s="11">
        <v>45388</v>
      </c>
    </row>
    <row r="277" spans="1:24" x14ac:dyDescent="0.45">
      <c r="A277" t="s">
        <v>68</v>
      </c>
      <c r="B277" t="s">
        <v>69</v>
      </c>
      <c r="C277">
        <v>6505</v>
      </c>
      <c r="D277">
        <v>1000</v>
      </c>
      <c r="E277" t="s">
        <v>39</v>
      </c>
      <c r="F277" t="s">
        <v>70</v>
      </c>
      <c r="G277">
        <v>78964123</v>
      </c>
      <c r="H277" t="s">
        <v>42</v>
      </c>
      <c r="I277" s="11">
        <v>44800</v>
      </c>
      <c r="J277" s="11">
        <v>44774</v>
      </c>
      <c r="K277" s="11">
        <v>45869</v>
      </c>
      <c r="M277" t="s">
        <v>43</v>
      </c>
      <c r="N277">
        <v>147514.32</v>
      </c>
      <c r="O277">
        <v>9</v>
      </c>
      <c r="P277">
        <v>21</v>
      </c>
      <c r="Q277" s="11">
        <v>45416</v>
      </c>
      <c r="R277" s="12">
        <v>3768.52</v>
      </c>
      <c r="S277" s="12">
        <v>64737.790000000045</v>
      </c>
      <c r="T277" s="12">
        <v>60969.270000000048</v>
      </c>
      <c r="U277" t="s">
        <v>461</v>
      </c>
      <c r="W277" s="11">
        <v>45443</v>
      </c>
      <c r="X277" s="11">
        <v>45416</v>
      </c>
    </row>
    <row r="278" spans="1:24" x14ac:dyDescent="0.45">
      <c r="A278" t="s">
        <v>68</v>
      </c>
      <c r="B278" t="s">
        <v>69</v>
      </c>
      <c r="C278">
        <v>6505</v>
      </c>
      <c r="D278">
        <v>1000</v>
      </c>
      <c r="E278" t="s">
        <v>39</v>
      </c>
      <c r="F278" t="s">
        <v>70</v>
      </c>
      <c r="G278">
        <v>78964123</v>
      </c>
      <c r="H278" t="s">
        <v>42</v>
      </c>
      <c r="I278" s="11">
        <v>44800</v>
      </c>
      <c r="J278" s="11">
        <v>44774</v>
      </c>
      <c r="K278" s="11">
        <v>45869</v>
      </c>
      <c r="M278" t="s">
        <v>43</v>
      </c>
      <c r="N278">
        <v>147514.32</v>
      </c>
      <c r="O278">
        <v>9</v>
      </c>
      <c r="P278">
        <v>22</v>
      </c>
      <c r="Q278" s="11">
        <v>45444</v>
      </c>
      <c r="R278" s="12">
        <v>3768.52</v>
      </c>
      <c r="S278" s="12">
        <v>60969.270000000048</v>
      </c>
      <c r="T278" s="12">
        <v>57200.750000000051</v>
      </c>
      <c r="U278" t="s">
        <v>461</v>
      </c>
      <c r="W278" s="11">
        <v>45473</v>
      </c>
      <c r="X278" s="11">
        <v>45444</v>
      </c>
    </row>
    <row r="279" spans="1:24" x14ac:dyDescent="0.45">
      <c r="A279" t="s">
        <v>68</v>
      </c>
      <c r="B279" t="s">
        <v>69</v>
      </c>
      <c r="C279">
        <v>6505</v>
      </c>
      <c r="D279">
        <v>1000</v>
      </c>
      <c r="E279" t="s">
        <v>39</v>
      </c>
      <c r="F279" t="s">
        <v>70</v>
      </c>
      <c r="G279">
        <v>78964123</v>
      </c>
      <c r="H279" t="s">
        <v>42</v>
      </c>
      <c r="I279" s="11">
        <v>44800</v>
      </c>
      <c r="J279" s="11">
        <v>44774</v>
      </c>
      <c r="K279" s="11">
        <v>45869</v>
      </c>
      <c r="M279" t="s">
        <v>43</v>
      </c>
      <c r="N279">
        <v>147514.32</v>
      </c>
      <c r="O279">
        <v>9</v>
      </c>
      <c r="P279">
        <v>23</v>
      </c>
      <c r="Q279" s="11">
        <v>45479</v>
      </c>
      <c r="R279" s="12">
        <v>4710.6500000000005</v>
      </c>
      <c r="S279" s="12">
        <v>57200.750000000051</v>
      </c>
      <c r="T279" s="12">
        <v>52490.100000000049</v>
      </c>
      <c r="U279" t="s">
        <v>461</v>
      </c>
      <c r="W279" s="11">
        <v>45504</v>
      </c>
      <c r="X279" s="11">
        <v>45479</v>
      </c>
    </row>
    <row r="280" spans="1:24" x14ac:dyDescent="0.45">
      <c r="A280" t="s">
        <v>68</v>
      </c>
      <c r="B280" t="s">
        <v>69</v>
      </c>
      <c r="C280">
        <v>6505</v>
      </c>
      <c r="D280">
        <v>1000</v>
      </c>
      <c r="E280" t="s">
        <v>39</v>
      </c>
      <c r="F280" t="s">
        <v>70</v>
      </c>
      <c r="G280">
        <v>78964123</v>
      </c>
      <c r="H280" t="s">
        <v>42</v>
      </c>
      <c r="I280" s="11">
        <v>44800</v>
      </c>
      <c r="J280" s="11">
        <v>44774</v>
      </c>
      <c r="K280" s="11">
        <v>45869</v>
      </c>
      <c r="M280" t="s">
        <v>43</v>
      </c>
      <c r="N280">
        <v>147514.32</v>
      </c>
      <c r="O280">
        <v>9</v>
      </c>
      <c r="P280">
        <v>24</v>
      </c>
      <c r="Q280" s="11">
        <v>45507</v>
      </c>
      <c r="R280" s="12">
        <v>3768.52</v>
      </c>
      <c r="S280" s="12">
        <v>52490.100000000049</v>
      </c>
      <c r="T280" s="12">
        <v>48721.580000000053</v>
      </c>
      <c r="U280" t="s">
        <v>461</v>
      </c>
      <c r="W280" s="11">
        <v>45535</v>
      </c>
      <c r="X280" s="11">
        <v>45507</v>
      </c>
    </row>
    <row r="281" spans="1:24" x14ac:dyDescent="0.45">
      <c r="A281" t="s">
        <v>68</v>
      </c>
      <c r="B281" t="s">
        <v>69</v>
      </c>
      <c r="C281">
        <v>6505</v>
      </c>
      <c r="D281">
        <v>1000</v>
      </c>
      <c r="E281" t="s">
        <v>39</v>
      </c>
      <c r="F281" t="s">
        <v>70</v>
      </c>
      <c r="G281">
        <v>78964123</v>
      </c>
      <c r="H281" t="s">
        <v>42</v>
      </c>
      <c r="I281" s="11">
        <v>44800</v>
      </c>
      <c r="J281" s="11">
        <v>44774</v>
      </c>
      <c r="K281" s="11">
        <v>45869</v>
      </c>
      <c r="M281" t="s">
        <v>43</v>
      </c>
      <c r="N281">
        <v>147514.32</v>
      </c>
      <c r="O281">
        <v>9</v>
      </c>
      <c r="P281">
        <v>25</v>
      </c>
      <c r="Q281" s="11">
        <v>45535</v>
      </c>
      <c r="R281" s="12">
        <v>3768.52</v>
      </c>
      <c r="S281" s="12">
        <v>48721.580000000053</v>
      </c>
      <c r="T281" s="12">
        <v>44953.060000000056</v>
      </c>
      <c r="U281" t="s">
        <v>461</v>
      </c>
      <c r="W281" s="11">
        <v>45535</v>
      </c>
      <c r="X281" s="11">
        <v>45535</v>
      </c>
    </row>
    <row r="282" spans="1:24" x14ac:dyDescent="0.45">
      <c r="A282" t="s">
        <v>68</v>
      </c>
      <c r="B282" t="s">
        <v>69</v>
      </c>
      <c r="C282">
        <v>6505</v>
      </c>
      <c r="D282">
        <v>1000</v>
      </c>
      <c r="E282" t="s">
        <v>39</v>
      </c>
      <c r="F282" t="s">
        <v>70</v>
      </c>
      <c r="G282">
        <v>78964123</v>
      </c>
      <c r="H282" t="s">
        <v>42</v>
      </c>
      <c r="I282" s="11">
        <v>44800</v>
      </c>
      <c r="J282" s="11">
        <v>44774</v>
      </c>
      <c r="K282" s="11">
        <v>45869</v>
      </c>
      <c r="M282" t="s">
        <v>43</v>
      </c>
      <c r="N282">
        <v>147514.32</v>
      </c>
      <c r="O282">
        <v>9</v>
      </c>
      <c r="P282">
        <v>26</v>
      </c>
      <c r="Q282" s="11">
        <v>45570</v>
      </c>
      <c r="R282" s="12">
        <v>4710.6500000000005</v>
      </c>
      <c r="S282" s="12">
        <v>44953.060000000056</v>
      </c>
      <c r="T282" s="12">
        <v>40242.410000000054</v>
      </c>
      <c r="U282" t="s">
        <v>461</v>
      </c>
      <c r="W282" s="11">
        <v>45596</v>
      </c>
      <c r="X282" s="11">
        <v>45570</v>
      </c>
    </row>
    <row r="283" spans="1:24" x14ac:dyDescent="0.45">
      <c r="A283" t="s">
        <v>68</v>
      </c>
      <c r="B283" t="s">
        <v>69</v>
      </c>
      <c r="C283">
        <v>6505</v>
      </c>
      <c r="D283">
        <v>1000</v>
      </c>
      <c r="E283" t="s">
        <v>39</v>
      </c>
      <c r="F283" t="s">
        <v>70</v>
      </c>
      <c r="G283">
        <v>78964123</v>
      </c>
      <c r="H283" t="s">
        <v>42</v>
      </c>
      <c r="I283" s="11">
        <v>44800</v>
      </c>
      <c r="J283" s="11">
        <v>44774</v>
      </c>
      <c r="K283" s="11">
        <v>45869</v>
      </c>
      <c r="M283" t="s">
        <v>43</v>
      </c>
      <c r="N283">
        <v>147514.32</v>
      </c>
      <c r="O283">
        <v>9</v>
      </c>
      <c r="P283">
        <v>27</v>
      </c>
      <c r="Q283" s="11">
        <v>45598</v>
      </c>
      <c r="R283" s="12">
        <v>3768.52</v>
      </c>
      <c r="S283" s="12">
        <v>40242.410000000054</v>
      </c>
      <c r="T283" s="12">
        <v>36473.890000000058</v>
      </c>
      <c r="U283" t="s">
        <v>461</v>
      </c>
      <c r="W283" s="11">
        <v>45626</v>
      </c>
      <c r="X283" s="11">
        <v>45598</v>
      </c>
    </row>
    <row r="284" spans="1:24" x14ac:dyDescent="0.45">
      <c r="A284" t="s">
        <v>68</v>
      </c>
      <c r="B284" t="s">
        <v>69</v>
      </c>
      <c r="C284">
        <v>6505</v>
      </c>
      <c r="D284">
        <v>1000</v>
      </c>
      <c r="E284" t="s">
        <v>39</v>
      </c>
      <c r="F284" t="s">
        <v>70</v>
      </c>
      <c r="G284">
        <v>78964123</v>
      </c>
      <c r="H284" t="s">
        <v>42</v>
      </c>
      <c r="I284" s="11">
        <v>44800</v>
      </c>
      <c r="J284" s="11">
        <v>44774</v>
      </c>
      <c r="K284" s="11">
        <v>45869</v>
      </c>
      <c r="M284" t="s">
        <v>43</v>
      </c>
      <c r="N284">
        <v>147514.32</v>
      </c>
      <c r="O284">
        <v>9</v>
      </c>
      <c r="P284">
        <v>28</v>
      </c>
      <c r="Q284" s="11">
        <v>45626</v>
      </c>
      <c r="R284" s="12">
        <v>3768.52</v>
      </c>
      <c r="S284" s="12">
        <v>36473.890000000058</v>
      </c>
      <c r="T284" s="12">
        <v>32705.370000000057</v>
      </c>
      <c r="U284" t="s">
        <v>461</v>
      </c>
      <c r="W284" s="11">
        <v>45626</v>
      </c>
      <c r="X284" s="11">
        <v>45626</v>
      </c>
    </row>
    <row r="285" spans="1:24" x14ac:dyDescent="0.45">
      <c r="A285" t="s">
        <v>68</v>
      </c>
      <c r="B285" t="s">
        <v>69</v>
      </c>
      <c r="C285">
        <v>6505</v>
      </c>
      <c r="D285">
        <v>1000</v>
      </c>
      <c r="E285" t="s">
        <v>39</v>
      </c>
      <c r="F285" t="s">
        <v>70</v>
      </c>
      <c r="G285">
        <v>78964123</v>
      </c>
      <c r="H285" t="s">
        <v>42</v>
      </c>
      <c r="I285" s="11">
        <v>44800</v>
      </c>
      <c r="J285" s="11">
        <v>44774</v>
      </c>
      <c r="K285" s="11">
        <v>45869</v>
      </c>
      <c r="M285" t="s">
        <v>43</v>
      </c>
      <c r="N285">
        <v>147514.32</v>
      </c>
      <c r="O285">
        <v>9</v>
      </c>
      <c r="P285">
        <v>29</v>
      </c>
      <c r="Q285" s="11">
        <v>45661</v>
      </c>
      <c r="R285" s="12">
        <v>4710.6500000000005</v>
      </c>
      <c r="S285" s="12">
        <v>32705.370000000057</v>
      </c>
      <c r="T285" s="12">
        <v>27994.720000000056</v>
      </c>
      <c r="U285" t="s">
        <v>461</v>
      </c>
      <c r="W285" s="11">
        <v>45688</v>
      </c>
      <c r="X285" s="11">
        <v>45661</v>
      </c>
    </row>
    <row r="286" spans="1:24" x14ac:dyDescent="0.45">
      <c r="A286" t="s">
        <v>68</v>
      </c>
      <c r="B286" t="s">
        <v>69</v>
      </c>
      <c r="C286">
        <v>6505</v>
      </c>
      <c r="D286">
        <v>1000</v>
      </c>
      <c r="E286" t="s">
        <v>39</v>
      </c>
      <c r="F286" t="s">
        <v>70</v>
      </c>
      <c r="G286">
        <v>78964123</v>
      </c>
      <c r="H286" t="s">
        <v>42</v>
      </c>
      <c r="I286" s="11">
        <v>44800</v>
      </c>
      <c r="J286" s="11">
        <v>44774</v>
      </c>
      <c r="K286" s="11">
        <v>45869</v>
      </c>
      <c r="M286" t="s">
        <v>43</v>
      </c>
      <c r="N286">
        <v>147514.32</v>
      </c>
      <c r="O286">
        <v>9</v>
      </c>
      <c r="P286">
        <v>30</v>
      </c>
      <c r="Q286" s="11">
        <v>45689</v>
      </c>
      <c r="R286" s="12">
        <v>3768.52</v>
      </c>
      <c r="S286" s="12">
        <v>27994.720000000056</v>
      </c>
      <c r="T286" s="12">
        <v>24226.200000000055</v>
      </c>
      <c r="U286" t="s">
        <v>461</v>
      </c>
      <c r="W286" s="11">
        <v>45716</v>
      </c>
      <c r="X286" s="11">
        <v>45689</v>
      </c>
    </row>
    <row r="287" spans="1:24" x14ac:dyDescent="0.45">
      <c r="A287" t="s">
        <v>68</v>
      </c>
      <c r="B287" t="s">
        <v>69</v>
      </c>
      <c r="C287">
        <v>6505</v>
      </c>
      <c r="D287">
        <v>1000</v>
      </c>
      <c r="E287" t="s">
        <v>39</v>
      </c>
      <c r="F287" t="s">
        <v>70</v>
      </c>
      <c r="G287">
        <v>78964123</v>
      </c>
      <c r="H287" t="s">
        <v>42</v>
      </c>
      <c r="I287" s="11">
        <v>44800</v>
      </c>
      <c r="J287" s="11">
        <v>44774</v>
      </c>
      <c r="K287" s="11">
        <v>45869</v>
      </c>
      <c r="M287" t="s">
        <v>43</v>
      </c>
      <c r="N287">
        <v>147514.32</v>
      </c>
      <c r="O287">
        <v>9</v>
      </c>
      <c r="P287">
        <v>31</v>
      </c>
      <c r="Q287" s="11">
        <v>45717</v>
      </c>
      <c r="R287" s="12">
        <v>3768.52</v>
      </c>
      <c r="S287" s="12">
        <v>24226.200000000055</v>
      </c>
      <c r="T287" s="12">
        <v>20457.680000000055</v>
      </c>
      <c r="U287" t="s">
        <v>461</v>
      </c>
      <c r="W287" s="11">
        <v>45747</v>
      </c>
      <c r="X287" s="11">
        <v>45717</v>
      </c>
    </row>
    <row r="288" spans="1:24" x14ac:dyDescent="0.45">
      <c r="A288" t="s">
        <v>68</v>
      </c>
      <c r="B288" t="s">
        <v>69</v>
      </c>
      <c r="C288">
        <v>6505</v>
      </c>
      <c r="D288">
        <v>1000</v>
      </c>
      <c r="E288" t="s">
        <v>39</v>
      </c>
      <c r="F288" t="s">
        <v>70</v>
      </c>
      <c r="G288">
        <v>78964123</v>
      </c>
      <c r="H288" t="s">
        <v>42</v>
      </c>
      <c r="I288" s="11">
        <v>44800</v>
      </c>
      <c r="J288" s="11">
        <v>44774</v>
      </c>
      <c r="K288" s="11">
        <v>45869</v>
      </c>
      <c r="M288" t="s">
        <v>43</v>
      </c>
      <c r="N288">
        <v>147514.32</v>
      </c>
      <c r="O288">
        <v>9</v>
      </c>
      <c r="P288">
        <v>32</v>
      </c>
      <c r="Q288" s="11">
        <v>45752</v>
      </c>
      <c r="R288" s="12">
        <v>4710.6500000000005</v>
      </c>
      <c r="S288" s="12">
        <v>20457.680000000055</v>
      </c>
      <c r="T288" s="12">
        <v>15747.030000000053</v>
      </c>
      <c r="U288" t="s">
        <v>461</v>
      </c>
      <c r="W288" s="11">
        <v>45777</v>
      </c>
      <c r="X288" s="11">
        <v>45752</v>
      </c>
    </row>
    <row r="289" spans="1:24" x14ac:dyDescent="0.45">
      <c r="A289" t="s">
        <v>68</v>
      </c>
      <c r="B289" t="s">
        <v>69</v>
      </c>
      <c r="C289">
        <v>6505</v>
      </c>
      <c r="D289">
        <v>1000</v>
      </c>
      <c r="E289" t="s">
        <v>39</v>
      </c>
      <c r="F289" t="s">
        <v>70</v>
      </c>
      <c r="G289">
        <v>78964123</v>
      </c>
      <c r="H289" t="s">
        <v>42</v>
      </c>
      <c r="I289" s="11">
        <v>44800</v>
      </c>
      <c r="J289" s="11">
        <v>44774</v>
      </c>
      <c r="K289" s="11">
        <v>45869</v>
      </c>
      <c r="M289" t="s">
        <v>43</v>
      </c>
      <c r="N289">
        <v>147514.32</v>
      </c>
      <c r="O289">
        <v>9</v>
      </c>
      <c r="P289">
        <v>33</v>
      </c>
      <c r="Q289" s="11">
        <v>45780</v>
      </c>
      <c r="R289" s="12">
        <v>3768.52</v>
      </c>
      <c r="S289" s="12">
        <v>15747.030000000053</v>
      </c>
      <c r="T289" s="12">
        <v>11978.510000000053</v>
      </c>
      <c r="U289" t="s">
        <v>461</v>
      </c>
      <c r="W289" s="11">
        <v>45808</v>
      </c>
      <c r="X289" s="11">
        <v>45780</v>
      </c>
    </row>
    <row r="290" spans="1:24" x14ac:dyDescent="0.45">
      <c r="A290" t="s">
        <v>68</v>
      </c>
      <c r="B290" t="s">
        <v>69</v>
      </c>
      <c r="C290">
        <v>6505</v>
      </c>
      <c r="D290">
        <v>1000</v>
      </c>
      <c r="E290" t="s">
        <v>39</v>
      </c>
      <c r="F290" t="s">
        <v>70</v>
      </c>
      <c r="G290">
        <v>78964123</v>
      </c>
      <c r="H290" t="s">
        <v>42</v>
      </c>
      <c r="I290" s="11">
        <v>44800</v>
      </c>
      <c r="J290" s="11">
        <v>44774</v>
      </c>
      <c r="K290" s="11">
        <v>45869</v>
      </c>
      <c r="M290" t="s">
        <v>43</v>
      </c>
      <c r="N290">
        <v>147514.32</v>
      </c>
      <c r="O290">
        <v>9</v>
      </c>
      <c r="P290">
        <v>34</v>
      </c>
      <c r="Q290" s="11">
        <v>45808</v>
      </c>
      <c r="R290" s="12">
        <v>3768.52</v>
      </c>
      <c r="S290" s="12">
        <v>11978.510000000053</v>
      </c>
      <c r="T290" s="12">
        <v>8209.9900000000525</v>
      </c>
      <c r="U290" t="s">
        <v>461</v>
      </c>
      <c r="W290" s="11">
        <v>45808</v>
      </c>
      <c r="X290" s="11">
        <v>45808</v>
      </c>
    </row>
    <row r="291" spans="1:24" x14ac:dyDescent="0.45">
      <c r="A291" t="s">
        <v>68</v>
      </c>
      <c r="B291" t="s">
        <v>69</v>
      </c>
      <c r="C291">
        <v>6505</v>
      </c>
      <c r="D291">
        <v>1000</v>
      </c>
      <c r="E291" t="s">
        <v>39</v>
      </c>
      <c r="F291" t="s">
        <v>70</v>
      </c>
      <c r="G291">
        <v>78964123</v>
      </c>
      <c r="H291" t="s">
        <v>42</v>
      </c>
      <c r="I291" s="11">
        <v>44800</v>
      </c>
      <c r="J291" s="11">
        <v>44774</v>
      </c>
      <c r="K291" s="11">
        <v>45869</v>
      </c>
      <c r="M291" t="s">
        <v>43</v>
      </c>
      <c r="N291">
        <v>147514.32</v>
      </c>
      <c r="O291">
        <v>9</v>
      </c>
      <c r="P291">
        <v>35</v>
      </c>
      <c r="Q291" s="11">
        <v>45843</v>
      </c>
      <c r="R291" s="12">
        <v>4710.6500000000005</v>
      </c>
      <c r="S291" s="12">
        <v>8209.9900000000525</v>
      </c>
      <c r="T291" s="12">
        <v>3499.340000000052</v>
      </c>
      <c r="U291" t="s">
        <v>461</v>
      </c>
      <c r="W291" s="11">
        <v>45869</v>
      </c>
      <c r="X291" s="11">
        <v>45843</v>
      </c>
    </row>
    <row r="292" spans="1:24" x14ac:dyDescent="0.45">
      <c r="A292" t="s">
        <v>68</v>
      </c>
      <c r="B292" t="s">
        <v>69</v>
      </c>
      <c r="C292">
        <v>6505</v>
      </c>
      <c r="D292">
        <v>1000</v>
      </c>
      <c r="E292" t="s">
        <v>39</v>
      </c>
      <c r="F292" t="s">
        <v>70</v>
      </c>
      <c r="G292">
        <v>78964123</v>
      </c>
      <c r="H292" t="s">
        <v>42</v>
      </c>
      <c r="I292" s="11">
        <v>44800</v>
      </c>
      <c r="J292" s="11">
        <v>44774</v>
      </c>
      <c r="K292" s="11">
        <v>45869</v>
      </c>
      <c r="M292" t="s">
        <v>43</v>
      </c>
      <c r="N292">
        <v>147514.32</v>
      </c>
      <c r="O292">
        <v>9</v>
      </c>
      <c r="P292">
        <v>36</v>
      </c>
      <c r="Q292" s="11">
        <v>45871</v>
      </c>
      <c r="R292" s="12">
        <v>3499.34</v>
      </c>
      <c r="S292" s="12">
        <v>3499.340000000052</v>
      </c>
      <c r="T292" s="12">
        <v>5.184119800105691E-11</v>
      </c>
      <c r="U292" t="s">
        <v>461</v>
      </c>
      <c r="W292" s="11">
        <v>45900</v>
      </c>
      <c r="X292" s="11">
        <v>45871</v>
      </c>
    </row>
    <row r="293" spans="1:24" x14ac:dyDescent="0.45">
      <c r="A293" t="s">
        <v>72</v>
      </c>
      <c r="B293" t="s">
        <v>73</v>
      </c>
      <c r="C293">
        <v>6505</v>
      </c>
      <c r="D293">
        <v>1000</v>
      </c>
      <c r="E293" t="s">
        <v>39</v>
      </c>
      <c r="F293" t="s">
        <v>74</v>
      </c>
      <c r="G293">
        <v>15975685</v>
      </c>
      <c r="H293" t="s">
        <v>42</v>
      </c>
      <c r="I293" s="11">
        <v>44470</v>
      </c>
      <c r="J293" s="11">
        <v>44470</v>
      </c>
      <c r="K293" s="11">
        <v>45565</v>
      </c>
      <c r="M293" t="s">
        <v>43</v>
      </c>
      <c r="N293">
        <v>98471.38</v>
      </c>
      <c r="O293">
        <v>10</v>
      </c>
      <c r="P293">
        <v>1</v>
      </c>
      <c r="Q293" s="11">
        <v>44471</v>
      </c>
      <c r="R293" s="12">
        <v>175.48</v>
      </c>
      <c r="S293" s="12">
        <v>98471.38</v>
      </c>
      <c r="T293" s="12">
        <v>98295.900000000009</v>
      </c>
      <c r="U293" t="s">
        <v>462</v>
      </c>
      <c r="W293" s="11">
        <v>44500</v>
      </c>
      <c r="X293" s="11">
        <v>44471</v>
      </c>
    </row>
    <row r="294" spans="1:24" x14ac:dyDescent="0.45">
      <c r="A294" t="s">
        <v>72</v>
      </c>
      <c r="B294" t="s">
        <v>73</v>
      </c>
      <c r="C294">
        <v>6505</v>
      </c>
      <c r="D294">
        <v>1000</v>
      </c>
      <c r="E294" t="s">
        <v>39</v>
      </c>
      <c r="F294" t="s">
        <v>74</v>
      </c>
      <c r="G294">
        <v>15975685</v>
      </c>
      <c r="H294" t="s">
        <v>42</v>
      </c>
      <c r="I294" s="11">
        <v>44470</v>
      </c>
      <c r="J294" s="11">
        <v>44470</v>
      </c>
      <c r="K294" s="11">
        <v>45565</v>
      </c>
      <c r="M294" t="s">
        <v>43</v>
      </c>
      <c r="N294">
        <v>98471.38</v>
      </c>
      <c r="O294">
        <v>10</v>
      </c>
      <c r="P294">
        <v>2</v>
      </c>
      <c r="Q294" s="11">
        <v>44499</v>
      </c>
      <c r="R294" s="12">
        <v>2515.7999999999997</v>
      </c>
      <c r="S294" s="12">
        <v>98295.900000000009</v>
      </c>
      <c r="T294" s="12">
        <v>95780.1</v>
      </c>
      <c r="U294" t="s">
        <v>462</v>
      </c>
      <c r="W294" s="11">
        <v>44500</v>
      </c>
      <c r="X294" s="11">
        <v>44499</v>
      </c>
    </row>
    <row r="295" spans="1:24" x14ac:dyDescent="0.45">
      <c r="A295" t="s">
        <v>72</v>
      </c>
      <c r="B295" t="s">
        <v>73</v>
      </c>
      <c r="C295">
        <v>6505</v>
      </c>
      <c r="D295">
        <v>1000</v>
      </c>
      <c r="E295" t="s">
        <v>39</v>
      </c>
      <c r="F295" t="s">
        <v>74</v>
      </c>
      <c r="G295">
        <v>15975685</v>
      </c>
      <c r="H295" t="s">
        <v>42</v>
      </c>
      <c r="I295" s="11">
        <v>44470</v>
      </c>
      <c r="J295" s="11">
        <v>44470</v>
      </c>
      <c r="K295" s="11">
        <v>45565</v>
      </c>
      <c r="M295" t="s">
        <v>43</v>
      </c>
      <c r="N295">
        <v>98471.38</v>
      </c>
      <c r="O295">
        <v>10</v>
      </c>
      <c r="P295">
        <v>3</v>
      </c>
      <c r="Q295" s="11">
        <v>44527</v>
      </c>
      <c r="R295" s="12">
        <v>2515.7999999999997</v>
      </c>
      <c r="S295" s="12">
        <v>95780.1</v>
      </c>
      <c r="T295" s="12">
        <v>93264.3</v>
      </c>
      <c r="U295" t="s">
        <v>462</v>
      </c>
      <c r="W295" s="11">
        <v>44530</v>
      </c>
      <c r="X295" s="11">
        <v>44527</v>
      </c>
    </row>
    <row r="296" spans="1:24" x14ac:dyDescent="0.45">
      <c r="A296" t="s">
        <v>72</v>
      </c>
      <c r="B296" t="s">
        <v>73</v>
      </c>
      <c r="C296">
        <v>6505</v>
      </c>
      <c r="D296">
        <v>1000</v>
      </c>
      <c r="E296" t="s">
        <v>39</v>
      </c>
      <c r="F296" t="s">
        <v>74</v>
      </c>
      <c r="G296">
        <v>15975685</v>
      </c>
      <c r="H296" t="s">
        <v>42</v>
      </c>
      <c r="I296" s="11">
        <v>44470</v>
      </c>
      <c r="J296" s="11">
        <v>44470</v>
      </c>
      <c r="K296" s="11">
        <v>45565</v>
      </c>
      <c r="M296" t="s">
        <v>43</v>
      </c>
      <c r="N296">
        <v>98471.38</v>
      </c>
      <c r="O296">
        <v>10</v>
      </c>
      <c r="P296">
        <v>4</v>
      </c>
      <c r="Q296" s="11">
        <v>44562</v>
      </c>
      <c r="R296" s="12">
        <v>3144.75</v>
      </c>
      <c r="S296" s="12">
        <v>93264.3</v>
      </c>
      <c r="T296" s="12">
        <v>90119.55</v>
      </c>
      <c r="U296" t="s">
        <v>462</v>
      </c>
      <c r="W296" s="11">
        <v>44592</v>
      </c>
      <c r="X296" s="11">
        <v>44562</v>
      </c>
    </row>
    <row r="297" spans="1:24" x14ac:dyDescent="0.45">
      <c r="A297" t="s">
        <v>72</v>
      </c>
      <c r="B297" t="s">
        <v>73</v>
      </c>
      <c r="C297">
        <v>6505</v>
      </c>
      <c r="D297">
        <v>1000</v>
      </c>
      <c r="E297" t="s">
        <v>39</v>
      </c>
      <c r="F297" t="s">
        <v>74</v>
      </c>
      <c r="G297">
        <v>15975685</v>
      </c>
      <c r="H297" t="s">
        <v>42</v>
      </c>
      <c r="I297" s="11">
        <v>44470</v>
      </c>
      <c r="J297" s="11">
        <v>44470</v>
      </c>
      <c r="K297" s="11">
        <v>45565</v>
      </c>
      <c r="M297" t="s">
        <v>43</v>
      </c>
      <c r="N297">
        <v>98471.38</v>
      </c>
      <c r="O297">
        <v>10</v>
      </c>
      <c r="P297">
        <v>5</v>
      </c>
      <c r="Q297" s="11">
        <v>44590</v>
      </c>
      <c r="R297" s="12">
        <v>2515.7999999999997</v>
      </c>
      <c r="S297" s="12">
        <v>90119.55</v>
      </c>
      <c r="T297" s="12">
        <v>87603.75</v>
      </c>
      <c r="U297" t="s">
        <v>462</v>
      </c>
      <c r="W297" s="11">
        <v>44592</v>
      </c>
      <c r="X297" s="11">
        <v>44590</v>
      </c>
    </row>
    <row r="298" spans="1:24" x14ac:dyDescent="0.45">
      <c r="A298" t="s">
        <v>72</v>
      </c>
      <c r="B298" t="s">
        <v>73</v>
      </c>
      <c r="C298">
        <v>6505</v>
      </c>
      <c r="D298">
        <v>1000</v>
      </c>
      <c r="E298" t="s">
        <v>39</v>
      </c>
      <c r="F298" t="s">
        <v>74</v>
      </c>
      <c r="G298">
        <v>15975685</v>
      </c>
      <c r="H298" t="s">
        <v>42</v>
      </c>
      <c r="I298" s="11">
        <v>44470</v>
      </c>
      <c r="J298" s="11">
        <v>44470</v>
      </c>
      <c r="K298" s="11">
        <v>45565</v>
      </c>
      <c r="M298" t="s">
        <v>43</v>
      </c>
      <c r="N298">
        <v>98471.38</v>
      </c>
      <c r="O298">
        <v>10</v>
      </c>
      <c r="P298">
        <v>6</v>
      </c>
      <c r="Q298" s="11">
        <v>44618</v>
      </c>
      <c r="R298" s="12">
        <v>2515.7999999999997</v>
      </c>
      <c r="S298" s="12">
        <v>87603.75</v>
      </c>
      <c r="T298" s="12">
        <v>85087.95</v>
      </c>
      <c r="U298" t="s">
        <v>462</v>
      </c>
      <c r="W298" s="11">
        <v>44620</v>
      </c>
      <c r="X298" s="11">
        <v>44618</v>
      </c>
    </row>
    <row r="299" spans="1:24" x14ac:dyDescent="0.45">
      <c r="A299" t="s">
        <v>72</v>
      </c>
      <c r="B299" t="s">
        <v>73</v>
      </c>
      <c r="C299">
        <v>6505</v>
      </c>
      <c r="D299">
        <v>1000</v>
      </c>
      <c r="E299" t="s">
        <v>39</v>
      </c>
      <c r="F299" t="s">
        <v>74</v>
      </c>
      <c r="G299">
        <v>15975685</v>
      </c>
      <c r="H299" t="s">
        <v>42</v>
      </c>
      <c r="I299" s="11">
        <v>44470</v>
      </c>
      <c r="J299" s="11">
        <v>44470</v>
      </c>
      <c r="K299" s="11">
        <v>45565</v>
      </c>
      <c r="M299" t="s">
        <v>43</v>
      </c>
      <c r="N299">
        <v>98471.38</v>
      </c>
      <c r="O299">
        <v>10</v>
      </c>
      <c r="P299">
        <v>7</v>
      </c>
      <c r="Q299" s="11">
        <v>44653</v>
      </c>
      <c r="R299" s="12">
        <v>3144.75</v>
      </c>
      <c r="S299" s="12">
        <v>85087.95</v>
      </c>
      <c r="T299" s="12">
        <v>81943.199999999997</v>
      </c>
      <c r="U299" t="s">
        <v>462</v>
      </c>
      <c r="W299" s="11">
        <v>44681</v>
      </c>
      <c r="X299" s="11">
        <v>44653</v>
      </c>
    </row>
    <row r="300" spans="1:24" x14ac:dyDescent="0.45">
      <c r="A300" t="s">
        <v>72</v>
      </c>
      <c r="B300" t="s">
        <v>73</v>
      </c>
      <c r="C300">
        <v>6505</v>
      </c>
      <c r="D300">
        <v>1000</v>
      </c>
      <c r="E300" t="s">
        <v>39</v>
      </c>
      <c r="F300" t="s">
        <v>74</v>
      </c>
      <c r="G300">
        <v>15975685</v>
      </c>
      <c r="H300" t="s">
        <v>42</v>
      </c>
      <c r="I300" s="11">
        <v>44470</v>
      </c>
      <c r="J300" s="11">
        <v>44470</v>
      </c>
      <c r="K300" s="11">
        <v>45565</v>
      </c>
      <c r="M300" t="s">
        <v>43</v>
      </c>
      <c r="N300">
        <v>98471.38</v>
      </c>
      <c r="O300">
        <v>10</v>
      </c>
      <c r="P300">
        <v>8</v>
      </c>
      <c r="Q300" s="11">
        <v>44681</v>
      </c>
      <c r="R300" s="12">
        <v>2515.7999999999997</v>
      </c>
      <c r="S300" s="12">
        <v>81943.199999999997</v>
      </c>
      <c r="T300" s="12">
        <v>79427.399999999994</v>
      </c>
      <c r="U300" t="s">
        <v>462</v>
      </c>
      <c r="W300" s="11">
        <v>44681</v>
      </c>
      <c r="X300" s="11">
        <v>44681</v>
      </c>
    </row>
    <row r="301" spans="1:24" x14ac:dyDescent="0.45">
      <c r="A301" t="s">
        <v>72</v>
      </c>
      <c r="B301" t="s">
        <v>73</v>
      </c>
      <c r="C301">
        <v>6505</v>
      </c>
      <c r="D301">
        <v>1000</v>
      </c>
      <c r="E301" t="s">
        <v>39</v>
      </c>
      <c r="F301" t="s">
        <v>74</v>
      </c>
      <c r="G301">
        <v>15975685</v>
      </c>
      <c r="H301" t="s">
        <v>42</v>
      </c>
      <c r="I301" s="11">
        <v>44470</v>
      </c>
      <c r="J301" s="11">
        <v>44470</v>
      </c>
      <c r="K301" s="11">
        <v>45565</v>
      </c>
      <c r="M301" t="s">
        <v>43</v>
      </c>
      <c r="N301">
        <v>98471.38</v>
      </c>
      <c r="O301">
        <v>10</v>
      </c>
      <c r="P301">
        <v>9</v>
      </c>
      <c r="Q301" s="11">
        <v>44709</v>
      </c>
      <c r="R301" s="12">
        <v>2515.7999999999997</v>
      </c>
      <c r="S301" s="12">
        <v>79427.399999999994</v>
      </c>
      <c r="T301" s="12">
        <v>76911.599999999991</v>
      </c>
      <c r="U301" t="s">
        <v>462</v>
      </c>
      <c r="W301" s="11">
        <v>44712</v>
      </c>
      <c r="X301" s="11">
        <v>44709</v>
      </c>
    </row>
    <row r="302" spans="1:24" x14ac:dyDescent="0.45">
      <c r="A302" t="s">
        <v>72</v>
      </c>
      <c r="B302" t="s">
        <v>73</v>
      </c>
      <c r="C302">
        <v>6505</v>
      </c>
      <c r="D302">
        <v>1000</v>
      </c>
      <c r="E302" t="s">
        <v>39</v>
      </c>
      <c r="F302" t="s">
        <v>74</v>
      </c>
      <c r="G302">
        <v>15975685</v>
      </c>
      <c r="H302" t="s">
        <v>42</v>
      </c>
      <c r="I302" s="11">
        <v>44470</v>
      </c>
      <c r="J302" s="11">
        <v>44470</v>
      </c>
      <c r="K302" s="11">
        <v>45565</v>
      </c>
      <c r="M302" t="s">
        <v>43</v>
      </c>
      <c r="N302">
        <v>98471.38</v>
      </c>
      <c r="O302">
        <v>10</v>
      </c>
      <c r="P302">
        <v>10</v>
      </c>
      <c r="Q302" s="11">
        <v>44744</v>
      </c>
      <c r="R302" s="12">
        <v>3144.75</v>
      </c>
      <c r="S302" s="12">
        <v>76911.599999999991</v>
      </c>
      <c r="T302" s="12">
        <v>73766.849999999991</v>
      </c>
      <c r="U302" t="s">
        <v>462</v>
      </c>
      <c r="W302" s="11">
        <v>44773</v>
      </c>
      <c r="X302" s="11">
        <v>44744</v>
      </c>
    </row>
    <row r="303" spans="1:24" x14ac:dyDescent="0.45">
      <c r="A303" t="s">
        <v>72</v>
      </c>
      <c r="B303" t="s">
        <v>73</v>
      </c>
      <c r="C303">
        <v>6505</v>
      </c>
      <c r="D303">
        <v>1000</v>
      </c>
      <c r="E303" t="s">
        <v>39</v>
      </c>
      <c r="F303" t="s">
        <v>74</v>
      </c>
      <c r="G303">
        <v>15975685</v>
      </c>
      <c r="H303" t="s">
        <v>42</v>
      </c>
      <c r="I303" s="11">
        <v>44470</v>
      </c>
      <c r="J303" s="11">
        <v>44470</v>
      </c>
      <c r="K303" s="11">
        <v>45565</v>
      </c>
      <c r="M303" t="s">
        <v>43</v>
      </c>
      <c r="N303">
        <v>98471.38</v>
      </c>
      <c r="O303">
        <v>10</v>
      </c>
      <c r="P303">
        <v>11</v>
      </c>
      <c r="Q303" s="11">
        <v>44772</v>
      </c>
      <c r="R303" s="12">
        <v>2515.7999999999997</v>
      </c>
      <c r="S303" s="12">
        <v>73766.849999999991</v>
      </c>
      <c r="T303" s="12">
        <v>71251.049999999988</v>
      </c>
      <c r="U303" t="s">
        <v>462</v>
      </c>
      <c r="W303" s="11">
        <v>44773</v>
      </c>
      <c r="X303" s="11">
        <v>44772</v>
      </c>
    </row>
    <row r="304" spans="1:24" x14ac:dyDescent="0.45">
      <c r="A304" t="s">
        <v>72</v>
      </c>
      <c r="B304" t="s">
        <v>73</v>
      </c>
      <c r="C304">
        <v>6505</v>
      </c>
      <c r="D304">
        <v>1000</v>
      </c>
      <c r="E304" t="s">
        <v>39</v>
      </c>
      <c r="F304" t="s">
        <v>74</v>
      </c>
      <c r="G304">
        <v>15975685</v>
      </c>
      <c r="H304" t="s">
        <v>42</v>
      </c>
      <c r="I304" s="11">
        <v>44470</v>
      </c>
      <c r="J304" s="11">
        <v>44470</v>
      </c>
      <c r="K304" s="11">
        <v>45565</v>
      </c>
      <c r="M304" t="s">
        <v>43</v>
      </c>
      <c r="N304">
        <v>98471.38</v>
      </c>
      <c r="O304">
        <v>10</v>
      </c>
      <c r="P304">
        <v>12</v>
      </c>
      <c r="Q304" s="11">
        <v>44800</v>
      </c>
      <c r="R304" s="12">
        <v>2515.7999999999997</v>
      </c>
      <c r="S304" s="12">
        <v>71251.049999999988</v>
      </c>
      <c r="T304" s="12">
        <v>68735.249999999985</v>
      </c>
      <c r="U304" t="s">
        <v>462</v>
      </c>
      <c r="W304" s="11">
        <v>44804</v>
      </c>
      <c r="X304" s="11">
        <v>44800</v>
      </c>
    </row>
    <row r="305" spans="1:24" x14ac:dyDescent="0.45">
      <c r="A305" t="s">
        <v>72</v>
      </c>
      <c r="B305" t="s">
        <v>73</v>
      </c>
      <c r="C305">
        <v>6505</v>
      </c>
      <c r="D305">
        <v>1000</v>
      </c>
      <c r="E305" t="s">
        <v>39</v>
      </c>
      <c r="F305" t="s">
        <v>74</v>
      </c>
      <c r="G305">
        <v>15975685</v>
      </c>
      <c r="H305" t="s">
        <v>42</v>
      </c>
      <c r="I305" s="11">
        <v>44470</v>
      </c>
      <c r="J305" s="11">
        <v>44470</v>
      </c>
      <c r="K305" s="11">
        <v>45565</v>
      </c>
      <c r="M305" t="s">
        <v>43</v>
      </c>
      <c r="N305">
        <v>98471.38</v>
      </c>
      <c r="O305">
        <v>10</v>
      </c>
      <c r="P305">
        <v>13</v>
      </c>
      <c r="Q305" s="11">
        <v>44835</v>
      </c>
      <c r="R305" s="12">
        <v>3144.75</v>
      </c>
      <c r="S305" s="12">
        <v>68735.249999999985</v>
      </c>
      <c r="T305" s="12">
        <v>65590.499999999985</v>
      </c>
      <c r="U305" t="s">
        <v>462</v>
      </c>
      <c r="W305" s="11">
        <v>44865</v>
      </c>
      <c r="X305" s="11">
        <v>44835</v>
      </c>
    </row>
    <row r="306" spans="1:24" x14ac:dyDescent="0.45">
      <c r="A306" t="s">
        <v>72</v>
      </c>
      <c r="B306" t="s">
        <v>73</v>
      </c>
      <c r="C306">
        <v>6505</v>
      </c>
      <c r="D306">
        <v>1000</v>
      </c>
      <c r="E306" t="s">
        <v>39</v>
      </c>
      <c r="F306" t="s">
        <v>74</v>
      </c>
      <c r="G306">
        <v>15975685</v>
      </c>
      <c r="H306" t="s">
        <v>42</v>
      </c>
      <c r="I306" s="11">
        <v>44470</v>
      </c>
      <c r="J306" s="11">
        <v>44470</v>
      </c>
      <c r="K306" s="11">
        <v>45565</v>
      </c>
      <c r="M306" t="s">
        <v>43</v>
      </c>
      <c r="N306">
        <v>98471.38</v>
      </c>
      <c r="O306">
        <v>10</v>
      </c>
      <c r="P306">
        <v>14</v>
      </c>
      <c r="Q306" s="11">
        <v>44863</v>
      </c>
      <c r="R306" s="12">
        <v>2515.7999999999997</v>
      </c>
      <c r="S306" s="12">
        <v>65590.499999999985</v>
      </c>
      <c r="T306" s="12">
        <v>63074.699999999983</v>
      </c>
      <c r="U306" t="s">
        <v>462</v>
      </c>
      <c r="W306" s="11">
        <v>44865</v>
      </c>
      <c r="X306" s="11">
        <v>44863</v>
      </c>
    </row>
    <row r="307" spans="1:24" x14ac:dyDescent="0.45">
      <c r="A307" t="s">
        <v>72</v>
      </c>
      <c r="B307" t="s">
        <v>73</v>
      </c>
      <c r="C307">
        <v>6505</v>
      </c>
      <c r="D307">
        <v>1000</v>
      </c>
      <c r="E307" t="s">
        <v>39</v>
      </c>
      <c r="F307" t="s">
        <v>74</v>
      </c>
      <c r="G307">
        <v>15975685</v>
      </c>
      <c r="H307" t="s">
        <v>42</v>
      </c>
      <c r="I307" s="11">
        <v>44470</v>
      </c>
      <c r="J307" s="11">
        <v>44470</v>
      </c>
      <c r="K307" s="11">
        <v>45565</v>
      </c>
      <c r="M307" t="s">
        <v>43</v>
      </c>
      <c r="N307">
        <v>98471.38</v>
      </c>
      <c r="O307">
        <v>10</v>
      </c>
      <c r="P307">
        <v>15</v>
      </c>
      <c r="Q307" s="11">
        <v>44891</v>
      </c>
      <c r="R307" s="12">
        <v>2515.7999999999997</v>
      </c>
      <c r="S307" s="12">
        <v>63074.699999999983</v>
      </c>
      <c r="T307" s="12">
        <v>60558.89999999998</v>
      </c>
      <c r="U307" t="s">
        <v>462</v>
      </c>
      <c r="W307" s="11">
        <v>44895</v>
      </c>
      <c r="X307" s="11">
        <v>44891</v>
      </c>
    </row>
    <row r="308" spans="1:24" x14ac:dyDescent="0.45">
      <c r="A308" t="s">
        <v>72</v>
      </c>
      <c r="B308" t="s">
        <v>73</v>
      </c>
      <c r="C308">
        <v>6505</v>
      </c>
      <c r="D308">
        <v>1000</v>
      </c>
      <c r="E308" t="s">
        <v>39</v>
      </c>
      <c r="F308" t="s">
        <v>74</v>
      </c>
      <c r="G308">
        <v>15975685</v>
      </c>
      <c r="H308" t="s">
        <v>42</v>
      </c>
      <c r="I308" s="11">
        <v>44470</v>
      </c>
      <c r="J308" s="11">
        <v>44470</v>
      </c>
      <c r="K308" s="11">
        <v>45565</v>
      </c>
      <c r="M308" t="s">
        <v>43</v>
      </c>
      <c r="N308">
        <v>98471.38</v>
      </c>
      <c r="O308">
        <v>10</v>
      </c>
      <c r="P308">
        <v>16</v>
      </c>
      <c r="Q308" s="11">
        <v>44926</v>
      </c>
      <c r="R308" s="12">
        <v>3144.75</v>
      </c>
      <c r="S308" s="12">
        <v>60558.89999999998</v>
      </c>
      <c r="T308" s="12">
        <v>57414.14999999998</v>
      </c>
      <c r="U308" t="s">
        <v>462</v>
      </c>
      <c r="W308" s="11">
        <v>44926</v>
      </c>
      <c r="X308" s="11">
        <v>44926</v>
      </c>
    </row>
    <row r="309" spans="1:24" x14ac:dyDescent="0.45">
      <c r="A309" t="s">
        <v>72</v>
      </c>
      <c r="B309" t="s">
        <v>73</v>
      </c>
      <c r="C309">
        <v>6505</v>
      </c>
      <c r="D309">
        <v>1000</v>
      </c>
      <c r="E309" t="s">
        <v>39</v>
      </c>
      <c r="F309" t="s">
        <v>74</v>
      </c>
      <c r="G309">
        <v>15975685</v>
      </c>
      <c r="H309" t="s">
        <v>42</v>
      </c>
      <c r="I309" s="11">
        <v>44470</v>
      </c>
      <c r="J309" s="11">
        <v>44470</v>
      </c>
      <c r="K309" s="11">
        <v>45565</v>
      </c>
      <c r="M309" t="s">
        <v>43</v>
      </c>
      <c r="N309">
        <v>98471.38</v>
      </c>
      <c r="O309">
        <v>10</v>
      </c>
      <c r="P309">
        <v>17</v>
      </c>
      <c r="Q309" s="11">
        <v>44954</v>
      </c>
      <c r="R309" s="12">
        <v>2515.7999999999997</v>
      </c>
      <c r="S309" s="12">
        <v>57414.14999999998</v>
      </c>
      <c r="T309" s="12">
        <v>54898.349999999977</v>
      </c>
      <c r="U309" t="s">
        <v>462</v>
      </c>
      <c r="W309" s="11">
        <v>44957</v>
      </c>
      <c r="X309" s="11">
        <v>44954</v>
      </c>
    </row>
    <row r="310" spans="1:24" x14ac:dyDescent="0.45">
      <c r="A310" t="s">
        <v>72</v>
      </c>
      <c r="B310" t="s">
        <v>73</v>
      </c>
      <c r="C310">
        <v>6505</v>
      </c>
      <c r="D310">
        <v>1000</v>
      </c>
      <c r="E310" t="s">
        <v>39</v>
      </c>
      <c r="F310" t="s">
        <v>74</v>
      </c>
      <c r="G310">
        <v>15975685</v>
      </c>
      <c r="H310" t="s">
        <v>42</v>
      </c>
      <c r="I310" s="11">
        <v>44470</v>
      </c>
      <c r="J310" s="11">
        <v>44470</v>
      </c>
      <c r="K310" s="11">
        <v>45565</v>
      </c>
      <c r="M310" t="s">
        <v>43</v>
      </c>
      <c r="N310">
        <v>98471.38</v>
      </c>
      <c r="O310">
        <v>10</v>
      </c>
      <c r="P310">
        <v>18</v>
      </c>
      <c r="Q310" s="11">
        <v>44982</v>
      </c>
      <c r="R310" s="12">
        <v>2515.7999999999997</v>
      </c>
      <c r="S310" s="12">
        <v>54898.349999999977</v>
      </c>
      <c r="T310" s="12">
        <v>52382.549999999974</v>
      </c>
      <c r="U310" t="s">
        <v>462</v>
      </c>
      <c r="W310" s="11">
        <v>44985</v>
      </c>
      <c r="X310" s="11">
        <v>44982</v>
      </c>
    </row>
    <row r="311" spans="1:24" x14ac:dyDescent="0.45">
      <c r="A311" t="s">
        <v>72</v>
      </c>
      <c r="B311" t="s">
        <v>73</v>
      </c>
      <c r="C311">
        <v>6505</v>
      </c>
      <c r="D311">
        <v>1000</v>
      </c>
      <c r="E311" t="s">
        <v>39</v>
      </c>
      <c r="F311" t="s">
        <v>74</v>
      </c>
      <c r="G311">
        <v>15975685</v>
      </c>
      <c r="H311" t="s">
        <v>42</v>
      </c>
      <c r="I311" s="11">
        <v>44470</v>
      </c>
      <c r="J311" s="11">
        <v>44470</v>
      </c>
      <c r="K311" s="11">
        <v>45565</v>
      </c>
      <c r="M311" t="s">
        <v>43</v>
      </c>
      <c r="N311">
        <v>98471.38</v>
      </c>
      <c r="O311">
        <v>10</v>
      </c>
      <c r="P311">
        <v>19</v>
      </c>
      <c r="Q311" s="11">
        <v>45017</v>
      </c>
      <c r="R311" s="12">
        <v>3144.75</v>
      </c>
      <c r="S311" s="12">
        <v>52382.549999999974</v>
      </c>
      <c r="T311" s="12">
        <v>49237.799999999974</v>
      </c>
      <c r="U311" t="s">
        <v>462</v>
      </c>
      <c r="W311" s="11">
        <v>45046</v>
      </c>
      <c r="X311" s="11">
        <v>45017</v>
      </c>
    </row>
    <row r="312" spans="1:24" x14ac:dyDescent="0.45">
      <c r="A312" t="s">
        <v>72</v>
      </c>
      <c r="B312" t="s">
        <v>73</v>
      </c>
      <c r="C312">
        <v>6505</v>
      </c>
      <c r="D312">
        <v>1000</v>
      </c>
      <c r="E312" t="s">
        <v>39</v>
      </c>
      <c r="F312" t="s">
        <v>74</v>
      </c>
      <c r="G312">
        <v>15975685</v>
      </c>
      <c r="H312" t="s">
        <v>42</v>
      </c>
      <c r="I312" s="11">
        <v>44470</v>
      </c>
      <c r="J312" s="11">
        <v>44470</v>
      </c>
      <c r="K312" s="11">
        <v>45565</v>
      </c>
      <c r="M312" t="s">
        <v>43</v>
      </c>
      <c r="N312">
        <v>98471.38</v>
      </c>
      <c r="O312">
        <v>10</v>
      </c>
      <c r="P312">
        <v>20</v>
      </c>
      <c r="Q312" s="11">
        <v>45045</v>
      </c>
      <c r="R312" s="12">
        <v>2515.7999999999997</v>
      </c>
      <c r="S312" s="12">
        <v>49237.799999999974</v>
      </c>
      <c r="T312" s="12">
        <v>46721.999999999971</v>
      </c>
      <c r="U312" t="s">
        <v>462</v>
      </c>
      <c r="W312" s="11">
        <v>45046</v>
      </c>
      <c r="X312" s="11">
        <v>45045</v>
      </c>
    </row>
    <row r="313" spans="1:24" x14ac:dyDescent="0.45">
      <c r="A313" t="s">
        <v>72</v>
      </c>
      <c r="B313" t="s">
        <v>73</v>
      </c>
      <c r="C313">
        <v>6505</v>
      </c>
      <c r="D313">
        <v>1000</v>
      </c>
      <c r="E313" t="s">
        <v>39</v>
      </c>
      <c r="F313" t="s">
        <v>74</v>
      </c>
      <c r="G313">
        <v>15975685</v>
      </c>
      <c r="H313" t="s">
        <v>42</v>
      </c>
      <c r="I313" s="11">
        <v>44470</v>
      </c>
      <c r="J313" s="11">
        <v>44470</v>
      </c>
      <c r="K313" s="11">
        <v>45565</v>
      </c>
      <c r="M313" t="s">
        <v>43</v>
      </c>
      <c r="N313">
        <v>98471.38</v>
      </c>
      <c r="O313">
        <v>10</v>
      </c>
      <c r="P313">
        <v>21</v>
      </c>
      <c r="Q313" s="11">
        <v>45073</v>
      </c>
      <c r="R313" s="12">
        <v>2515.7999999999997</v>
      </c>
      <c r="S313" s="12">
        <v>46721.999999999971</v>
      </c>
      <c r="T313" s="12">
        <v>44206.199999999968</v>
      </c>
      <c r="U313" t="s">
        <v>462</v>
      </c>
      <c r="W313" s="11">
        <v>45077</v>
      </c>
      <c r="X313" s="11">
        <v>45073</v>
      </c>
    </row>
    <row r="314" spans="1:24" x14ac:dyDescent="0.45">
      <c r="A314" t="s">
        <v>72</v>
      </c>
      <c r="B314" t="s">
        <v>73</v>
      </c>
      <c r="C314">
        <v>6505</v>
      </c>
      <c r="D314">
        <v>1000</v>
      </c>
      <c r="E314" t="s">
        <v>39</v>
      </c>
      <c r="F314" t="s">
        <v>74</v>
      </c>
      <c r="G314">
        <v>15975685</v>
      </c>
      <c r="H314" t="s">
        <v>42</v>
      </c>
      <c r="I314" s="11">
        <v>44470</v>
      </c>
      <c r="J314" s="11">
        <v>44470</v>
      </c>
      <c r="K314" s="11">
        <v>45565</v>
      </c>
      <c r="M314" t="s">
        <v>43</v>
      </c>
      <c r="N314">
        <v>98471.38</v>
      </c>
      <c r="O314">
        <v>10</v>
      </c>
      <c r="P314">
        <v>22</v>
      </c>
      <c r="Q314" s="11">
        <v>45108</v>
      </c>
      <c r="R314" s="12">
        <v>3144.75</v>
      </c>
      <c r="S314" s="12">
        <v>44206.199999999968</v>
      </c>
      <c r="T314" s="12">
        <v>41061.449999999968</v>
      </c>
      <c r="U314" t="s">
        <v>462</v>
      </c>
      <c r="W314" s="11">
        <v>45138</v>
      </c>
      <c r="X314" s="11">
        <v>45108</v>
      </c>
    </row>
    <row r="315" spans="1:24" x14ac:dyDescent="0.45">
      <c r="A315" t="s">
        <v>72</v>
      </c>
      <c r="B315" t="s">
        <v>73</v>
      </c>
      <c r="C315">
        <v>6505</v>
      </c>
      <c r="D315">
        <v>1000</v>
      </c>
      <c r="E315" t="s">
        <v>39</v>
      </c>
      <c r="F315" t="s">
        <v>74</v>
      </c>
      <c r="G315">
        <v>15975685</v>
      </c>
      <c r="H315" t="s">
        <v>42</v>
      </c>
      <c r="I315" s="11">
        <v>44470</v>
      </c>
      <c r="J315" s="11">
        <v>44470</v>
      </c>
      <c r="K315" s="11">
        <v>45565</v>
      </c>
      <c r="M315" t="s">
        <v>43</v>
      </c>
      <c r="N315">
        <v>98471.38</v>
      </c>
      <c r="O315">
        <v>10</v>
      </c>
      <c r="P315">
        <v>23</v>
      </c>
      <c r="Q315" s="11">
        <v>45136</v>
      </c>
      <c r="R315" s="12">
        <v>2515.7999999999997</v>
      </c>
      <c r="S315" s="12">
        <v>41061.449999999968</v>
      </c>
      <c r="T315" s="12">
        <v>38545.649999999965</v>
      </c>
      <c r="U315" t="s">
        <v>462</v>
      </c>
      <c r="W315" s="11">
        <v>45138</v>
      </c>
      <c r="X315" s="11">
        <v>45136</v>
      </c>
    </row>
    <row r="316" spans="1:24" x14ac:dyDescent="0.45">
      <c r="A316" t="s">
        <v>72</v>
      </c>
      <c r="B316" t="s">
        <v>73</v>
      </c>
      <c r="C316">
        <v>6505</v>
      </c>
      <c r="D316">
        <v>1000</v>
      </c>
      <c r="E316" t="s">
        <v>39</v>
      </c>
      <c r="F316" t="s">
        <v>74</v>
      </c>
      <c r="G316">
        <v>15975685</v>
      </c>
      <c r="H316" t="s">
        <v>42</v>
      </c>
      <c r="I316" s="11">
        <v>44470</v>
      </c>
      <c r="J316" s="11">
        <v>44470</v>
      </c>
      <c r="K316" s="11">
        <v>45565</v>
      </c>
      <c r="M316" t="s">
        <v>43</v>
      </c>
      <c r="N316">
        <v>98471.38</v>
      </c>
      <c r="O316">
        <v>10</v>
      </c>
      <c r="P316">
        <v>24</v>
      </c>
      <c r="Q316" s="11">
        <v>45164</v>
      </c>
      <c r="R316" s="12">
        <v>2515.7999999999997</v>
      </c>
      <c r="S316" s="12">
        <v>38545.649999999965</v>
      </c>
      <c r="T316" s="12">
        <v>36029.849999999962</v>
      </c>
      <c r="U316" t="s">
        <v>462</v>
      </c>
      <c r="W316" s="11">
        <v>45169</v>
      </c>
      <c r="X316" s="11">
        <v>45164</v>
      </c>
    </row>
    <row r="317" spans="1:24" x14ac:dyDescent="0.45">
      <c r="A317" t="s">
        <v>72</v>
      </c>
      <c r="B317" t="s">
        <v>73</v>
      </c>
      <c r="C317">
        <v>6505</v>
      </c>
      <c r="D317">
        <v>1000</v>
      </c>
      <c r="E317" t="s">
        <v>39</v>
      </c>
      <c r="F317" t="s">
        <v>74</v>
      </c>
      <c r="G317">
        <v>15975685</v>
      </c>
      <c r="H317" t="s">
        <v>42</v>
      </c>
      <c r="I317" s="11">
        <v>44470</v>
      </c>
      <c r="J317" s="11">
        <v>44470</v>
      </c>
      <c r="K317" s="11">
        <v>45565</v>
      </c>
      <c r="M317" t="s">
        <v>43</v>
      </c>
      <c r="N317">
        <v>98471.38</v>
      </c>
      <c r="O317">
        <v>10</v>
      </c>
      <c r="P317">
        <v>25</v>
      </c>
      <c r="Q317" s="11">
        <v>45199</v>
      </c>
      <c r="R317" s="12">
        <v>3144.75</v>
      </c>
      <c r="S317" s="12">
        <v>36029.849999999962</v>
      </c>
      <c r="T317" s="12">
        <v>32885.099999999962</v>
      </c>
      <c r="U317" t="s">
        <v>462</v>
      </c>
      <c r="W317" s="11">
        <v>45199</v>
      </c>
      <c r="X317" s="11">
        <v>45199</v>
      </c>
    </row>
    <row r="318" spans="1:24" x14ac:dyDescent="0.45">
      <c r="A318" t="s">
        <v>72</v>
      </c>
      <c r="B318" t="s">
        <v>73</v>
      </c>
      <c r="C318">
        <v>6505</v>
      </c>
      <c r="D318">
        <v>1000</v>
      </c>
      <c r="E318" t="s">
        <v>39</v>
      </c>
      <c r="F318" t="s">
        <v>74</v>
      </c>
      <c r="G318">
        <v>15975685</v>
      </c>
      <c r="H318" t="s">
        <v>42</v>
      </c>
      <c r="I318" s="11">
        <v>44470</v>
      </c>
      <c r="J318" s="11">
        <v>44470</v>
      </c>
      <c r="K318" s="11">
        <v>45565</v>
      </c>
      <c r="M318" t="s">
        <v>43</v>
      </c>
      <c r="N318">
        <v>98471.38</v>
      </c>
      <c r="O318">
        <v>10</v>
      </c>
      <c r="P318">
        <v>26</v>
      </c>
      <c r="Q318" s="11">
        <v>45227</v>
      </c>
      <c r="R318" s="12">
        <v>2515.7999999999997</v>
      </c>
      <c r="S318" s="12">
        <v>32885.099999999962</v>
      </c>
      <c r="T318" s="12">
        <v>30369.299999999963</v>
      </c>
      <c r="U318" t="s">
        <v>462</v>
      </c>
      <c r="W318" s="11">
        <v>45230</v>
      </c>
      <c r="X318" s="11">
        <v>45227</v>
      </c>
    </row>
    <row r="319" spans="1:24" x14ac:dyDescent="0.45">
      <c r="A319" t="s">
        <v>72</v>
      </c>
      <c r="B319" t="s">
        <v>73</v>
      </c>
      <c r="C319">
        <v>6505</v>
      </c>
      <c r="D319">
        <v>1000</v>
      </c>
      <c r="E319" t="s">
        <v>39</v>
      </c>
      <c r="F319" t="s">
        <v>74</v>
      </c>
      <c r="G319">
        <v>15975685</v>
      </c>
      <c r="H319" t="s">
        <v>42</v>
      </c>
      <c r="I319" s="11">
        <v>44470</v>
      </c>
      <c r="J319" s="11">
        <v>44470</v>
      </c>
      <c r="K319" s="11">
        <v>45565</v>
      </c>
      <c r="M319" t="s">
        <v>43</v>
      </c>
      <c r="N319">
        <v>98471.38</v>
      </c>
      <c r="O319">
        <v>10</v>
      </c>
      <c r="P319">
        <v>27</v>
      </c>
      <c r="Q319" s="11">
        <v>45255</v>
      </c>
      <c r="R319" s="12">
        <v>2515.7999999999997</v>
      </c>
      <c r="S319" s="12">
        <v>30369.299999999963</v>
      </c>
      <c r="T319" s="12">
        <v>27853.499999999964</v>
      </c>
      <c r="U319" t="s">
        <v>462</v>
      </c>
      <c r="W319" s="11">
        <v>45260</v>
      </c>
      <c r="X319" s="11">
        <v>45255</v>
      </c>
    </row>
    <row r="320" spans="1:24" x14ac:dyDescent="0.45">
      <c r="A320" t="s">
        <v>72</v>
      </c>
      <c r="B320" t="s">
        <v>73</v>
      </c>
      <c r="C320">
        <v>6505</v>
      </c>
      <c r="D320">
        <v>1000</v>
      </c>
      <c r="E320" t="s">
        <v>39</v>
      </c>
      <c r="F320" t="s">
        <v>74</v>
      </c>
      <c r="G320">
        <v>15975685</v>
      </c>
      <c r="H320" t="s">
        <v>42</v>
      </c>
      <c r="I320" s="11">
        <v>44470</v>
      </c>
      <c r="J320" s="11">
        <v>44470</v>
      </c>
      <c r="K320" s="11">
        <v>45565</v>
      </c>
      <c r="M320" t="s">
        <v>43</v>
      </c>
      <c r="N320">
        <v>98471.38</v>
      </c>
      <c r="O320">
        <v>10</v>
      </c>
      <c r="P320">
        <v>28</v>
      </c>
      <c r="Q320" s="11">
        <v>45290</v>
      </c>
      <c r="R320" s="12">
        <v>3144.75</v>
      </c>
      <c r="S320" s="12">
        <v>27853.499999999964</v>
      </c>
      <c r="T320" s="12">
        <v>24708.749999999964</v>
      </c>
      <c r="U320" t="s">
        <v>462</v>
      </c>
      <c r="W320" s="11">
        <v>45291</v>
      </c>
      <c r="X320" s="11">
        <v>45290</v>
      </c>
    </row>
    <row r="321" spans="1:24" x14ac:dyDescent="0.45">
      <c r="A321" t="s">
        <v>72</v>
      </c>
      <c r="B321" t="s">
        <v>73</v>
      </c>
      <c r="C321">
        <v>6505</v>
      </c>
      <c r="D321">
        <v>1000</v>
      </c>
      <c r="E321" t="s">
        <v>39</v>
      </c>
      <c r="F321" t="s">
        <v>74</v>
      </c>
      <c r="G321">
        <v>15975685</v>
      </c>
      <c r="H321" t="s">
        <v>42</v>
      </c>
      <c r="I321" s="11">
        <v>44470</v>
      </c>
      <c r="J321" s="11">
        <v>44470</v>
      </c>
      <c r="K321" s="11">
        <v>45565</v>
      </c>
      <c r="M321" t="s">
        <v>43</v>
      </c>
      <c r="N321">
        <v>98471.38</v>
      </c>
      <c r="O321">
        <v>10</v>
      </c>
      <c r="P321">
        <v>29</v>
      </c>
      <c r="Q321" s="11">
        <v>45325</v>
      </c>
      <c r="R321" s="12">
        <v>3144.75</v>
      </c>
      <c r="S321" s="12">
        <v>24708.749999999964</v>
      </c>
      <c r="T321" s="12">
        <v>21563.999999999964</v>
      </c>
      <c r="U321" t="s">
        <v>462</v>
      </c>
      <c r="W321" s="11">
        <v>45351</v>
      </c>
      <c r="X321" s="11">
        <v>45325</v>
      </c>
    </row>
    <row r="322" spans="1:24" x14ac:dyDescent="0.45">
      <c r="A322" t="s">
        <v>72</v>
      </c>
      <c r="B322" t="s">
        <v>73</v>
      </c>
      <c r="C322">
        <v>6505</v>
      </c>
      <c r="D322">
        <v>1000</v>
      </c>
      <c r="E322" t="s">
        <v>39</v>
      </c>
      <c r="F322" t="s">
        <v>74</v>
      </c>
      <c r="G322">
        <v>15975685</v>
      </c>
      <c r="H322" t="s">
        <v>42</v>
      </c>
      <c r="I322" s="11">
        <v>44470</v>
      </c>
      <c r="J322" s="11">
        <v>44470</v>
      </c>
      <c r="K322" s="11">
        <v>45565</v>
      </c>
      <c r="M322" t="s">
        <v>43</v>
      </c>
      <c r="N322">
        <v>98471.38</v>
      </c>
      <c r="O322">
        <v>10</v>
      </c>
      <c r="P322">
        <v>30</v>
      </c>
      <c r="Q322" s="11">
        <v>45353</v>
      </c>
      <c r="R322" s="12">
        <v>2515.7999999999997</v>
      </c>
      <c r="S322" s="12">
        <v>21563.999999999964</v>
      </c>
      <c r="T322" s="12">
        <v>19048.199999999964</v>
      </c>
      <c r="U322" t="s">
        <v>462</v>
      </c>
      <c r="W322" s="11">
        <v>45382</v>
      </c>
      <c r="X322" s="11">
        <v>45353</v>
      </c>
    </row>
    <row r="323" spans="1:24" x14ac:dyDescent="0.45">
      <c r="A323" t="s">
        <v>72</v>
      </c>
      <c r="B323" t="s">
        <v>73</v>
      </c>
      <c r="C323">
        <v>6505</v>
      </c>
      <c r="D323">
        <v>1000</v>
      </c>
      <c r="E323" t="s">
        <v>39</v>
      </c>
      <c r="F323" t="s">
        <v>74</v>
      </c>
      <c r="G323">
        <v>15975685</v>
      </c>
      <c r="H323" t="s">
        <v>42</v>
      </c>
      <c r="I323" s="11">
        <v>44470</v>
      </c>
      <c r="J323" s="11">
        <v>44470</v>
      </c>
      <c r="K323" s="11">
        <v>45565</v>
      </c>
      <c r="M323" t="s">
        <v>43</v>
      </c>
      <c r="N323">
        <v>98471.38</v>
      </c>
      <c r="O323">
        <v>10</v>
      </c>
      <c r="P323">
        <v>31</v>
      </c>
      <c r="Q323" s="11">
        <v>45388</v>
      </c>
      <c r="R323" s="12">
        <v>3144.75</v>
      </c>
      <c r="S323" s="12">
        <v>19048.199999999964</v>
      </c>
      <c r="T323" s="12">
        <v>15903.449999999964</v>
      </c>
      <c r="U323" t="s">
        <v>462</v>
      </c>
      <c r="W323" s="11">
        <v>45412</v>
      </c>
      <c r="X323" s="11">
        <v>45388</v>
      </c>
    </row>
    <row r="324" spans="1:24" x14ac:dyDescent="0.45">
      <c r="A324" t="s">
        <v>72</v>
      </c>
      <c r="B324" t="s">
        <v>73</v>
      </c>
      <c r="C324">
        <v>6505</v>
      </c>
      <c r="D324">
        <v>1000</v>
      </c>
      <c r="E324" t="s">
        <v>39</v>
      </c>
      <c r="F324" t="s">
        <v>74</v>
      </c>
      <c r="G324">
        <v>15975685</v>
      </c>
      <c r="H324" t="s">
        <v>42</v>
      </c>
      <c r="I324" s="11">
        <v>44470</v>
      </c>
      <c r="J324" s="11">
        <v>44470</v>
      </c>
      <c r="K324" s="11">
        <v>45565</v>
      </c>
      <c r="M324" t="s">
        <v>43</v>
      </c>
      <c r="N324">
        <v>98471.38</v>
      </c>
      <c r="O324">
        <v>10</v>
      </c>
      <c r="P324">
        <v>32</v>
      </c>
      <c r="Q324" s="11">
        <v>45416</v>
      </c>
      <c r="R324" s="12">
        <v>2515.7999999999997</v>
      </c>
      <c r="S324" s="12">
        <v>15903.449999999964</v>
      </c>
      <c r="T324" s="12">
        <v>13387.649999999965</v>
      </c>
      <c r="U324" t="s">
        <v>462</v>
      </c>
      <c r="W324" s="11">
        <v>45443</v>
      </c>
      <c r="X324" s="11">
        <v>45416</v>
      </c>
    </row>
    <row r="325" spans="1:24" x14ac:dyDescent="0.45">
      <c r="A325" t="s">
        <v>72</v>
      </c>
      <c r="B325" t="s">
        <v>73</v>
      </c>
      <c r="C325">
        <v>6505</v>
      </c>
      <c r="D325">
        <v>1000</v>
      </c>
      <c r="E325" t="s">
        <v>39</v>
      </c>
      <c r="F325" t="s">
        <v>74</v>
      </c>
      <c r="G325">
        <v>15975685</v>
      </c>
      <c r="H325" t="s">
        <v>42</v>
      </c>
      <c r="I325" s="11">
        <v>44470</v>
      </c>
      <c r="J325" s="11">
        <v>44470</v>
      </c>
      <c r="K325" s="11">
        <v>45565</v>
      </c>
      <c r="M325" t="s">
        <v>43</v>
      </c>
      <c r="N325">
        <v>98471.38</v>
      </c>
      <c r="O325">
        <v>10</v>
      </c>
      <c r="P325">
        <v>33</v>
      </c>
      <c r="Q325" s="11">
        <v>45444</v>
      </c>
      <c r="R325" s="12">
        <v>2515.7999999999997</v>
      </c>
      <c r="S325" s="12">
        <v>13387.649999999965</v>
      </c>
      <c r="T325" s="12">
        <v>10871.849999999966</v>
      </c>
      <c r="U325" t="s">
        <v>462</v>
      </c>
      <c r="W325" s="11">
        <v>45473</v>
      </c>
      <c r="X325" s="11">
        <v>45444</v>
      </c>
    </row>
    <row r="326" spans="1:24" x14ac:dyDescent="0.45">
      <c r="A326" t="s">
        <v>72</v>
      </c>
      <c r="B326" t="s">
        <v>73</v>
      </c>
      <c r="C326">
        <v>6505</v>
      </c>
      <c r="D326">
        <v>1000</v>
      </c>
      <c r="E326" t="s">
        <v>39</v>
      </c>
      <c r="F326" t="s">
        <v>74</v>
      </c>
      <c r="G326">
        <v>15975685</v>
      </c>
      <c r="H326" t="s">
        <v>42</v>
      </c>
      <c r="I326" s="11">
        <v>44470</v>
      </c>
      <c r="J326" s="11">
        <v>44470</v>
      </c>
      <c r="K326" s="11">
        <v>45565</v>
      </c>
      <c r="M326" t="s">
        <v>43</v>
      </c>
      <c r="N326">
        <v>98471.38</v>
      </c>
      <c r="O326">
        <v>10</v>
      </c>
      <c r="P326">
        <v>34</v>
      </c>
      <c r="Q326" s="11">
        <v>45479</v>
      </c>
      <c r="R326" s="12">
        <v>3144.75</v>
      </c>
      <c r="S326" s="12">
        <v>10871.849999999966</v>
      </c>
      <c r="T326" s="12">
        <v>7727.0999999999658</v>
      </c>
      <c r="U326" t="s">
        <v>462</v>
      </c>
      <c r="W326" s="11">
        <v>45504</v>
      </c>
      <c r="X326" s="11">
        <v>45479</v>
      </c>
    </row>
    <row r="327" spans="1:24" x14ac:dyDescent="0.45">
      <c r="A327" t="s">
        <v>72</v>
      </c>
      <c r="B327" t="s">
        <v>73</v>
      </c>
      <c r="C327">
        <v>6505</v>
      </c>
      <c r="D327">
        <v>1000</v>
      </c>
      <c r="E327" t="s">
        <v>39</v>
      </c>
      <c r="F327" t="s">
        <v>74</v>
      </c>
      <c r="G327">
        <v>15975685</v>
      </c>
      <c r="H327" t="s">
        <v>42</v>
      </c>
      <c r="I327" s="11">
        <v>44470</v>
      </c>
      <c r="J327" s="11">
        <v>44470</v>
      </c>
      <c r="K327" s="11">
        <v>45565</v>
      </c>
      <c r="M327" t="s">
        <v>43</v>
      </c>
      <c r="N327">
        <v>98471.38</v>
      </c>
      <c r="O327">
        <v>10</v>
      </c>
      <c r="P327">
        <v>35</v>
      </c>
      <c r="Q327" s="11">
        <v>45507</v>
      </c>
      <c r="R327" s="12">
        <v>2515.7999999999997</v>
      </c>
      <c r="S327" s="12">
        <v>7727.0999999999658</v>
      </c>
      <c r="T327" s="12">
        <v>5211.2999999999665</v>
      </c>
      <c r="U327" t="s">
        <v>462</v>
      </c>
      <c r="W327" s="11">
        <v>45535</v>
      </c>
      <c r="X327" s="11">
        <v>45507</v>
      </c>
    </row>
    <row r="328" spans="1:24" x14ac:dyDescent="0.45">
      <c r="A328" t="s">
        <v>72</v>
      </c>
      <c r="B328" t="s">
        <v>73</v>
      </c>
      <c r="C328">
        <v>6505</v>
      </c>
      <c r="D328">
        <v>1000</v>
      </c>
      <c r="E328" t="s">
        <v>39</v>
      </c>
      <c r="F328" t="s">
        <v>74</v>
      </c>
      <c r="G328">
        <v>15975685</v>
      </c>
      <c r="H328" t="s">
        <v>42</v>
      </c>
      <c r="I328" s="11">
        <v>44470</v>
      </c>
      <c r="J328" s="11">
        <v>44470</v>
      </c>
      <c r="K328" s="11">
        <v>45565</v>
      </c>
      <c r="M328" t="s">
        <v>43</v>
      </c>
      <c r="N328">
        <v>98471.38</v>
      </c>
      <c r="O328">
        <v>10</v>
      </c>
      <c r="P328">
        <v>36</v>
      </c>
      <c r="Q328" s="11">
        <v>45535</v>
      </c>
      <c r="R328" s="12">
        <v>2515.7999999999997</v>
      </c>
      <c r="S328" s="12">
        <v>5211.2999999999665</v>
      </c>
      <c r="T328" s="12">
        <v>2695.4999999999668</v>
      </c>
      <c r="U328" t="s">
        <v>462</v>
      </c>
      <c r="W328" s="11">
        <v>45535</v>
      </c>
      <c r="X328" s="11">
        <v>45535</v>
      </c>
    </row>
    <row r="329" spans="1:24" x14ac:dyDescent="0.45">
      <c r="A329" t="s">
        <v>72</v>
      </c>
      <c r="B329" t="s">
        <v>73</v>
      </c>
      <c r="C329">
        <v>6505</v>
      </c>
      <c r="D329">
        <v>1000</v>
      </c>
      <c r="E329" t="s">
        <v>39</v>
      </c>
      <c r="F329" t="s">
        <v>74</v>
      </c>
      <c r="G329">
        <v>15975685</v>
      </c>
      <c r="H329" t="s">
        <v>42</v>
      </c>
      <c r="I329" s="11">
        <v>44470</v>
      </c>
      <c r="J329" s="11">
        <v>44470</v>
      </c>
      <c r="K329" s="11">
        <v>45565</v>
      </c>
      <c r="M329" t="s">
        <v>43</v>
      </c>
      <c r="N329">
        <v>98471.38</v>
      </c>
      <c r="O329">
        <v>10</v>
      </c>
      <c r="P329">
        <v>37</v>
      </c>
      <c r="Q329" s="11">
        <v>45570</v>
      </c>
      <c r="R329" s="12">
        <v>2695.5</v>
      </c>
      <c r="S329" s="12">
        <v>2695.4999999999668</v>
      </c>
      <c r="T329" s="12">
        <v>-3.3196556614711881E-11</v>
      </c>
      <c r="U329" t="s">
        <v>462</v>
      </c>
      <c r="W329" s="11">
        <v>45596</v>
      </c>
      <c r="X329" s="11">
        <v>45570</v>
      </c>
    </row>
    <row r="330" spans="1:24" x14ac:dyDescent="0.45">
      <c r="A330" t="s">
        <v>76</v>
      </c>
      <c r="B330" t="s">
        <v>77</v>
      </c>
      <c r="C330">
        <v>6505</v>
      </c>
      <c r="D330">
        <v>1000</v>
      </c>
      <c r="E330" t="s">
        <v>39</v>
      </c>
      <c r="F330" t="s">
        <v>78</v>
      </c>
      <c r="G330">
        <v>15156584</v>
      </c>
      <c r="H330" t="s">
        <v>42</v>
      </c>
      <c r="I330" s="11">
        <v>44744</v>
      </c>
      <c r="J330" s="11">
        <v>44724</v>
      </c>
      <c r="K330" s="11">
        <v>45819</v>
      </c>
      <c r="M330" t="s">
        <v>43</v>
      </c>
      <c r="N330">
        <v>141436.82999999999</v>
      </c>
      <c r="O330">
        <v>11</v>
      </c>
      <c r="P330">
        <v>1</v>
      </c>
      <c r="Q330" s="11">
        <v>44744</v>
      </c>
      <c r="R330" s="12">
        <v>2708.0800000000004</v>
      </c>
      <c r="S330" s="12">
        <v>141436.82999999999</v>
      </c>
      <c r="T330" s="12">
        <v>138728.75</v>
      </c>
      <c r="U330" t="s">
        <v>463</v>
      </c>
      <c r="W330" s="11">
        <v>44773</v>
      </c>
      <c r="X330" s="11">
        <v>44744</v>
      </c>
    </row>
    <row r="331" spans="1:24" x14ac:dyDescent="0.45">
      <c r="A331" t="s">
        <v>76</v>
      </c>
      <c r="B331" t="s">
        <v>77</v>
      </c>
      <c r="C331">
        <v>6505</v>
      </c>
      <c r="D331">
        <v>1000</v>
      </c>
      <c r="E331" t="s">
        <v>39</v>
      </c>
      <c r="F331" t="s">
        <v>78</v>
      </c>
      <c r="G331">
        <v>15156584</v>
      </c>
      <c r="H331" t="s">
        <v>42</v>
      </c>
      <c r="I331" s="11">
        <v>44744</v>
      </c>
      <c r="J331" s="11">
        <v>44724</v>
      </c>
      <c r="K331" s="11">
        <v>45819</v>
      </c>
      <c r="M331" t="s">
        <v>43</v>
      </c>
      <c r="N331">
        <v>141436.82999999999</v>
      </c>
      <c r="O331">
        <v>11</v>
      </c>
      <c r="P331">
        <v>2</v>
      </c>
      <c r="Q331" s="11">
        <v>44772</v>
      </c>
      <c r="R331" s="12">
        <v>3613.4000000000005</v>
      </c>
      <c r="S331" s="12">
        <v>138728.75</v>
      </c>
      <c r="T331" s="12">
        <v>135115.35</v>
      </c>
      <c r="U331" t="s">
        <v>463</v>
      </c>
      <c r="W331" s="11">
        <v>44773</v>
      </c>
      <c r="X331" s="11">
        <v>44772</v>
      </c>
    </row>
    <row r="332" spans="1:24" x14ac:dyDescent="0.45">
      <c r="A332" t="s">
        <v>76</v>
      </c>
      <c r="B332" t="s">
        <v>77</v>
      </c>
      <c r="C332">
        <v>6505</v>
      </c>
      <c r="D332">
        <v>1000</v>
      </c>
      <c r="E332" t="s">
        <v>39</v>
      </c>
      <c r="F332" t="s">
        <v>78</v>
      </c>
      <c r="G332">
        <v>15156584</v>
      </c>
      <c r="H332" t="s">
        <v>42</v>
      </c>
      <c r="I332" s="11">
        <v>44744</v>
      </c>
      <c r="J332" s="11">
        <v>44724</v>
      </c>
      <c r="K332" s="11">
        <v>45819</v>
      </c>
      <c r="M332" t="s">
        <v>43</v>
      </c>
      <c r="N332">
        <v>141436.82999999999</v>
      </c>
      <c r="O332">
        <v>11</v>
      </c>
      <c r="P332">
        <v>3</v>
      </c>
      <c r="Q332" s="11">
        <v>44800</v>
      </c>
      <c r="R332" s="12">
        <v>3613.4000000000005</v>
      </c>
      <c r="S332" s="12">
        <v>135115.35</v>
      </c>
      <c r="T332" s="12">
        <v>131501.95000000001</v>
      </c>
      <c r="U332" t="s">
        <v>463</v>
      </c>
      <c r="W332" s="11">
        <v>44804</v>
      </c>
      <c r="X332" s="11">
        <v>44800</v>
      </c>
    </row>
    <row r="333" spans="1:24" x14ac:dyDescent="0.45">
      <c r="A333" t="s">
        <v>76</v>
      </c>
      <c r="B333" t="s">
        <v>77</v>
      </c>
      <c r="C333">
        <v>6505</v>
      </c>
      <c r="D333">
        <v>1000</v>
      </c>
      <c r="E333" t="s">
        <v>39</v>
      </c>
      <c r="F333" t="s">
        <v>78</v>
      </c>
      <c r="G333">
        <v>15156584</v>
      </c>
      <c r="H333" t="s">
        <v>42</v>
      </c>
      <c r="I333" s="11">
        <v>44744</v>
      </c>
      <c r="J333" s="11">
        <v>44724</v>
      </c>
      <c r="K333" s="11">
        <v>45819</v>
      </c>
      <c r="M333" t="s">
        <v>43</v>
      </c>
      <c r="N333">
        <v>141436.82999999999</v>
      </c>
      <c r="O333">
        <v>11</v>
      </c>
      <c r="P333">
        <v>4</v>
      </c>
      <c r="Q333" s="11">
        <v>44835</v>
      </c>
      <c r="R333" s="12">
        <v>4516.75</v>
      </c>
      <c r="S333" s="12">
        <v>131501.95000000001</v>
      </c>
      <c r="T333" s="12">
        <v>126985.20000000001</v>
      </c>
      <c r="U333" t="s">
        <v>463</v>
      </c>
      <c r="W333" s="11">
        <v>44865</v>
      </c>
      <c r="X333" s="11">
        <v>44835</v>
      </c>
    </row>
    <row r="334" spans="1:24" x14ac:dyDescent="0.45">
      <c r="A334" t="s">
        <v>76</v>
      </c>
      <c r="B334" t="s">
        <v>77</v>
      </c>
      <c r="C334">
        <v>6505</v>
      </c>
      <c r="D334">
        <v>1000</v>
      </c>
      <c r="E334" t="s">
        <v>39</v>
      </c>
      <c r="F334" t="s">
        <v>78</v>
      </c>
      <c r="G334">
        <v>15156584</v>
      </c>
      <c r="H334" t="s">
        <v>42</v>
      </c>
      <c r="I334" s="11">
        <v>44744</v>
      </c>
      <c r="J334" s="11">
        <v>44724</v>
      </c>
      <c r="K334" s="11">
        <v>45819</v>
      </c>
      <c r="M334" t="s">
        <v>43</v>
      </c>
      <c r="N334">
        <v>141436.82999999999</v>
      </c>
      <c r="O334">
        <v>11</v>
      </c>
      <c r="P334">
        <v>5</v>
      </c>
      <c r="Q334" s="11">
        <v>44863</v>
      </c>
      <c r="R334" s="12">
        <v>3613.4000000000005</v>
      </c>
      <c r="S334" s="12">
        <v>126985.20000000001</v>
      </c>
      <c r="T334" s="12">
        <v>123371.80000000002</v>
      </c>
      <c r="U334" t="s">
        <v>463</v>
      </c>
      <c r="W334" s="11">
        <v>44865</v>
      </c>
      <c r="X334" s="11">
        <v>44863</v>
      </c>
    </row>
    <row r="335" spans="1:24" x14ac:dyDescent="0.45">
      <c r="A335" t="s">
        <v>76</v>
      </c>
      <c r="B335" t="s">
        <v>77</v>
      </c>
      <c r="C335">
        <v>6505</v>
      </c>
      <c r="D335">
        <v>1000</v>
      </c>
      <c r="E335" t="s">
        <v>39</v>
      </c>
      <c r="F335" t="s">
        <v>78</v>
      </c>
      <c r="G335">
        <v>15156584</v>
      </c>
      <c r="H335" t="s">
        <v>42</v>
      </c>
      <c r="I335" s="11">
        <v>44744</v>
      </c>
      <c r="J335" s="11">
        <v>44724</v>
      </c>
      <c r="K335" s="11">
        <v>45819</v>
      </c>
      <c r="M335" t="s">
        <v>43</v>
      </c>
      <c r="N335">
        <v>141436.82999999999</v>
      </c>
      <c r="O335">
        <v>11</v>
      </c>
      <c r="P335">
        <v>6</v>
      </c>
      <c r="Q335" s="11">
        <v>44891</v>
      </c>
      <c r="R335" s="12">
        <v>3613.4000000000005</v>
      </c>
      <c r="S335" s="12">
        <v>123371.80000000002</v>
      </c>
      <c r="T335" s="12">
        <v>119758.40000000002</v>
      </c>
      <c r="U335" t="s">
        <v>463</v>
      </c>
      <c r="W335" s="11">
        <v>44895</v>
      </c>
      <c r="X335" s="11">
        <v>44891</v>
      </c>
    </row>
    <row r="336" spans="1:24" x14ac:dyDescent="0.45">
      <c r="A336" t="s">
        <v>76</v>
      </c>
      <c r="B336" t="s">
        <v>77</v>
      </c>
      <c r="C336">
        <v>6505</v>
      </c>
      <c r="D336">
        <v>1000</v>
      </c>
      <c r="E336" t="s">
        <v>39</v>
      </c>
      <c r="F336" t="s">
        <v>78</v>
      </c>
      <c r="G336">
        <v>15156584</v>
      </c>
      <c r="H336" t="s">
        <v>42</v>
      </c>
      <c r="I336" s="11">
        <v>44744</v>
      </c>
      <c r="J336" s="11">
        <v>44724</v>
      </c>
      <c r="K336" s="11">
        <v>45819</v>
      </c>
      <c r="M336" t="s">
        <v>43</v>
      </c>
      <c r="N336">
        <v>141436.82999999999</v>
      </c>
      <c r="O336">
        <v>11</v>
      </c>
      <c r="P336">
        <v>7</v>
      </c>
      <c r="Q336" s="11">
        <v>44926</v>
      </c>
      <c r="R336" s="12">
        <v>4516.75</v>
      </c>
      <c r="S336" s="12">
        <v>119758.40000000002</v>
      </c>
      <c r="T336" s="12">
        <v>115241.65000000002</v>
      </c>
      <c r="U336" t="s">
        <v>463</v>
      </c>
      <c r="W336" s="11">
        <v>44926</v>
      </c>
      <c r="X336" s="11">
        <v>44926</v>
      </c>
    </row>
    <row r="337" spans="1:24" x14ac:dyDescent="0.45">
      <c r="A337" t="s">
        <v>76</v>
      </c>
      <c r="B337" t="s">
        <v>77</v>
      </c>
      <c r="C337">
        <v>6505</v>
      </c>
      <c r="D337">
        <v>1000</v>
      </c>
      <c r="E337" t="s">
        <v>39</v>
      </c>
      <c r="F337" t="s">
        <v>78</v>
      </c>
      <c r="G337">
        <v>15156584</v>
      </c>
      <c r="H337" t="s">
        <v>42</v>
      </c>
      <c r="I337" s="11">
        <v>44744</v>
      </c>
      <c r="J337" s="11">
        <v>44724</v>
      </c>
      <c r="K337" s="11">
        <v>45819</v>
      </c>
      <c r="M337" t="s">
        <v>43</v>
      </c>
      <c r="N337">
        <v>141436.82999999999</v>
      </c>
      <c r="O337">
        <v>11</v>
      </c>
      <c r="P337">
        <v>8</v>
      </c>
      <c r="Q337" s="11">
        <v>44954</v>
      </c>
      <c r="R337" s="12">
        <v>3613.4000000000005</v>
      </c>
      <c r="S337" s="12">
        <v>115241.65000000002</v>
      </c>
      <c r="T337" s="12">
        <v>111628.25000000003</v>
      </c>
      <c r="U337" t="s">
        <v>463</v>
      </c>
      <c r="W337" s="11">
        <v>44957</v>
      </c>
      <c r="X337" s="11">
        <v>44954</v>
      </c>
    </row>
    <row r="338" spans="1:24" x14ac:dyDescent="0.45">
      <c r="A338" t="s">
        <v>76</v>
      </c>
      <c r="B338" t="s">
        <v>77</v>
      </c>
      <c r="C338">
        <v>6505</v>
      </c>
      <c r="D338">
        <v>1000</v>
      </c>
      <c r="E338" t="s">
        <v>39</v>
      </c>
      <c r="F338" t="s">
        <v>78</v>
      </c>
      <c r="G338">
        <v>15156584</v>
      </c>
      <c r="H338" t="s">
        <v>42</v>
      </c>
      <c r="I338" s="11">
        <v>44744</v>
      </c>
      <c r="J338" s="11">
        <v>44724</v>
      </c>
      <c r="K338" s="11">
        <v>45819</v>
      </c>
      <c r="M338" t="s">
        <v>43</v>
      </c>
      <c r="N338">
        <v>141436.82999999999</v>
      </c>
      <c r="O338">
        <v>11</v>
      </c>
      <c r="P338">
        <v>9</v>
      </c>
      <c r="Q338" s="11">
        <v>44982</v>
      </c>
      <c r="R338" s="12">
        <v>3613.4000000000005</v>
      </c>
      <c r="S338" s="12">
        <v>111628.25000000003</v>
      </c>
      <c r="T338" s="12">
        <v>108014.85000000003</v>
      </c>
      <c r="U338" t="s">
        <v>463</v>
      </c>
      <c r="W338" s="11">
        <v>44985</v>
      </c>
      <c r="X338" s="11">
        <v>44982</v>
      </c>
    </row>
    <row r="339" spans="1:24" x14ac:dyDescent="0.45">
      <c r="A339" t="s">
        <v>76</v>
      </c>
      <c r="B339" t="s">
        <v>77</v>
      </c>
      <c r="C339">
        <v>6505</v>
      </c>
      <c r="D339">
        <v>1000</v>
      </c>
      <c r="E339" t="s">
        <v>39</v>
      </c>
      <c r="F339" t="s">
        <v>78</v>
      </c>
      <c r="G339">
        <v>15156584</v>
      </c>
      <c r="H339" t="s">
        <v>42</v>
      </c>
      <c r="I339" s="11">
        <v>44744</v>
      </c>
      <c r="J339" s="11">
        <v>44724</v>
      </c>
      <c r="K339" s="11">
        <v>45819</v>
      </c>
      <c r="M339" t="s">
        <v>43</v>
      </c>
      <c r="N339">
        <v>141436.82999999999</v>
      </c>
      <c r="O339">
        <v>11</v>
      </c>
      <c r="P339">
        <v>10</v>
      </c>
      <c r="Q339" s="11">
        <v>45017</v>
      </c>
      <c r="R339" s="12">
        <v>4516.75</v>
      </c>
      <c r="S339" s="12">
        <v>108014.85000000003</v>
      </c>
      <c r="T339" s="12">
        <v>103498.10000000003</v>
      </c>
      <c r="U339" t="s">
        <v>463</v>
      </c>
      <c r="W339" s="11">
        <v>45046</v>
      </c>
      <c r="X339" s="11">
        <v>45017</v>
      </c>
    </row>
    <row r="340" spans="1:24" x14ac:dyDescent="0.45">
      <c r="A340" t="s">
        <v>76</v>
      </c>
      <c r="B340" t="s">
        <v>77</v>
      </c>
      <c r="C340">
        <v>6505</v>
      </c>
      <c r="D340">
        <v>1000</v>
      </c>
      <c r="E340" t="s">
        <v>39</v>
      </c>
      <c r="F340" t="s">
        <v>78</v>
      </c>
      <c r="G340">
        <v>15156584</v>
      </c>
      <c r="H340" t="s">
        <v>42</v>
      </c>
      <c r="I340" s="11">
        <v>44744</v>
      </c>
      <c r="J340" s="11">
        <v>44724</v>
      </c>
      <c r="K340" s="11">
        <v>45819</v>
      </c>
      <c r="M340" t="s">
        <v>43</v>
      </c>
      <c r="N340">
        <v>141436.82999999999</v>
      </c>
      <c r="O340">
        <v>11</v>
      </c>
      <c r="P340">
        <v>11</v>
      </c>
      <c r="Q340" s="11">
        <v>45045</v>
      </c>
      <c r="R340" s="12">
        <v>3613.4000000000005</v>
      </c>
      <c r="S340" s="12">
        <v>103498.10000000003</v>
      </c>
      <c r="T340" s="12">
        <v>99884.700000000041</v>
      </c>
      <c r="U340" t="s">
        <v>463</v>
      </c>
      <c r="W340" s="11">
        <v>45046</v>
      </c>
      <c r="X340" s="11">
        <v>45045</v>
      </c>
    </row>
    <row r="341" spans="1:24" x14ac:dyDescent="0.45">
      <c r="A341" t="s">
        <v>76</v>
      </c>
      <c r="B341" t="s">
        <v>77</v>
      </c>
      <c r="C341">
        <v>6505</v>
      </c>
      <c r="D341">
        <v>1000</v>
      </c>
      <c r="E341" t="s">
        <v>39</v>
      </c>
      <c r="F341" t="s">
        <v>78</v>
      </c>
      <c r="G341">
        <v>15156584</v>
      </c>
      <c r="H341" t="s">
        <v>42</v>
      </c>
      <c r="I341" s="11">
        <v>44744</v>
      </c>
      <c r="J341" s="11">
        <v>44724</v>
      </c>
      <c r="K341" s="11">
        <v>45819</v>
      </c>
      <c r="M341" t="s">
        <v>43</v>
      </c>
      <c r="N341">
        <v>141436.82999999999</v>
      </c>
      <c r="O341">
        <v>11</v>
      </c>
      <c r="P341">
        <v>12</v>
      </c>
      <c r="Q341" s="11">
        <v>45073</v>
      </c>
      <c r="R341" s="12">
        <v>3613.4000000000005</v>
      </c>
      <c r="S341" s="12">
        <v>99884.700000000041</v>
      </c>
      <c r="T341" s="12">
        <v>96271.300000000047</v>
      </c>
      <c r="U341" t="s">
        <v>463</v>
      </c>
      <c r="W341" s="11">
        <v>45077</v>
      </c>
      <c r="X341" s="11">
        <v>45073</v>
      </c>
    </row>
    <row r="342" spans="1:24" x14ac:dyDescent="0.45">
      <c r="A342" t="s">
        <v>76</v>
      </c>
      <c r="B342" t="s">
        <v>77</v>
      </c>
      <c r="C342">
        <v>6505</v>
      </c>
      <c r="D342">
        <v>1000</v>
      </c>
      <c r="E342" t="s">
        <v>39</v>
      </c>
      <c r="F342" t="s">
        <v>78</v>
      </c>
      <c r="G342">
        <v>15156584</v>
      </c>
      <c r="H342" t="s">
        <v>42</v>
      </c>
      <c r="I342" s="11">
        <v>44744</v>
      </c>
      <c r="J342" s="11">
        <v>44724</v>
      </c>
      <c r="K342" s="11">
        <v>45819</v>
      </c>
      <c r="M342" t="s">
        <v>43</v>
      </c>
      <c r="N342">
        <v>141436.82999999999</v>
      </c>
      <c r="O342">
        <v>11</v>
      </c>
      <c r="P342">
        <v>13</v>
      </c>
      <c r="Q342" s="11">
        <v>45108</v>
      </c>
      <c r="R342" s="12">
        <v>4516.75</v>
      </c>
      <c r="S342" s="12">
        <v>96271.300000000047</v>
      </c>
      <c r="T342" s="12">
        <v>91754.550000000047</v>
      </c>
      <c r="U342" t="s">
        <v>463</v>
      </c>
      <c r="W342" s="11">
        <v>45138</v>
      </c>
      <c r="X342" s="11">
        <v>45108</v>
      </c>
    </row>
    <row r="343" spans="1:24" x14ac:dyDescent="0.45">
      <c r="A343" t="s">
        <v>76</v>
      </c>
      <c r="B343" t="s">
        <v>77</v>
      </c>
      <c r="C343">
        <v>6505</v>
      </c>
      <c r="D343">
        <v>1000</v>
      </c>
      <c r="E343" t="s">
        <v>39</v>
      </c>
      <c r="F343" t="s">
        <v>78</v>
      </c>
      <c r="G343">
        <v>15156584</v>
      </c>
      <c r="H343" t="s">
        <v>42</v>
      </c>
      <c r="I343" s="11">
        <v>44744</v>
      </c>
      <c r="J343" s="11">
        <v>44724</v>
      </c>
      <c r="K343" s="11">
        <v>45819</v>
      </c>
      <c r="M343" t="s">
        <v>43</v>
      </c>
      <c r="N343">
        <v>141436.82999999999</v>
      </c>
      <c r="O343">
        <v>11</v>
      </c>
      <c r="P343">
        <v>14</v>
      </c>
      <c r="Q343" s="11">
        <v>45136</v>
      </c>
      <c r="R343" s="12">
        <v>3613.4000000000005</v>
      </c>
      <c r="S343" s="12">
        <v>91754.550000000047</v>
      </c>
      <c r="T343" s="12">
        <v>88141.150000000052</v>
      </c>
      <c r="U343" t="s">
        <v>463</v>
      </c>
      <c r="W343" s="11">
        <v>45138</v>
      </c>
      <c r="X343" s="11">
        <v>45136</v>
      </c>
    </row>
    <row r="344" spans="1:24" x14ac:dyDescent="0.45">
      <c r="A344" t="s">
        <v>76</v>
      </c>
      <c r="B344" t="s">
        <v>77</v>
      </c>
      <c r="C344">
        <v>6505</v>
      </c>
      <c r="D344">
        <v>1000</v>
      </c>
      <c r="E344" t="s">
        <v>39</v>
      </c>
      <c r="F344" t="s">
        <v>78</v>
      </c>
      <c r="G344">
        <v>15156584</v>
      </c>
      <c r="H344" t="s">
        <v>42</v>
      </c>
      <c r="I344" s="11">
        <v>44744</v>
      </c>
      <c r="J344" s="11">
        <v>44724</v>
      </c>
      <c r="K344" s="11">
        <v>45819</v>
      </c>
      <c r="M344" t="s">
        <v>43</v>
      </c>
      <c r="N344">
        <v>141436.82999999999</v>
      </c>
      <c r="O344">
        <v>11</v>
      </c>
      <c r="P344">
        <v>15</v>
      </c>
      <c r="Q344" s="11">
        <v>45164</v>
      </c>
      <c r="R344" s="12">
        <v>3613.4000000000005</v>
      </c>
      <c r="S344" s="12">
        <v>88141.150000000052</v>
      </c>
      <c r="T344" s="12">
        <v>84527.750000000058</v>
      </c>
      <c r="U344" t="s">
        <v>463</v>
      </c>
      <c r="W344" s="11">
        <v>45169</v>
      </c>
      <c r="X344" s="11">
        <v>45164</v>
      </c>
    </row>
    <row r="345" spans="1:24" x14ac:dyDescent="0.45">
      <c r="A345" t="s">
        <v>76</v>
      </c>
      <c r="B345" t="s">
        <v>77</v>
      </c>
      <c r="C345">
        <v>6505</v>
      </c>
      <c r="D345">
        <v>1000</v>
      </c>
      <c r="E345" t="s">
        <v>39</v>
      </c>
      <c r="F345" t="s">
        <v>78</v>
      </c>
      <c r="G345">
        <v>15156584</v>
      </c>
      <c r="H345" t="s">
        <v>42</v>
      </c>
      <c r="I345" s="11">
        <v>44744</v>
      </c>
      <c r="J345" s="11">
        <v>44724</v>
      </c>
      <c r="K345" s="11">
        <v>45819</v>
      </c>
      <c r="M345" t="s">
        <v>43</v>
      </c>
      <c r="N345">
        <v>141436.82999999999</v>
      </c>
      <c r="O345">
        <v>11</v>
      </c>
      <c r="P345">
        <v>16</v>
      </c>
      <c r="Q345" s="11">
        <v>45199</v>
      </c>
      <c r="R345" s="12">
        <v>4516.75</v>
      </c>
      <c r="S345" s="12">
        <v>84527.750000000058</v>
      </c>
      <c r="T345" s="12">
        <v>80011.000000000058</v>
      </c>
      <c r="U345" t="s">
        <v>463</v>
      </c>
      <c r="W345" s="11">
        <v>45199</v>
      </c>
      <c r="X345" s="11">
        <v>45199</v>
      </c>
    </row>
    <row r="346" spans="1:24" x14ac:dyDescent="0.45">
      <c r="A346" t="s">
        <v>76</v>
      </c>
      <c r="B346" t="s">
        <v>77</v>
      </c>
      <c r="C346">
        <v>6505</v>
      </c>
      <c r="D346">
        <v>1000</v>
      </c>
      <c r="E346" t="s">
        <v>39</v>
      </c>
      <c r="F346" t="s">
        <v>78</v>
      </c>
      <c r="G346">
        <v>15156584</v>
      </c>
      <c r="H346" t="s">
        <v>42</v>
      </c>
      <c r="I346" s="11">
        <v>44744</v>
      </c>
      <c r="J346" s="11">
        <v>44724</v>
      </c>
      <c r="K346" s="11">
        <v>45819</v>
      </c>
      <c r="M346" t="s">
        <v>43</v>
      </c>
      <c r="N346">
        <v>141436.82999999999</v>
      </c>
      <c r="O346">
        <v>11</v>
      </c>
      <c r="P346">
        <v>17</v>
      </c>
      <c r="Q346" s="11">
        <v>45227</v>
      </c>
      <c r="R346" s="12">
        <v>3613.4000000000005</v>
      </c>
      <c r="S346" s="12">
        <v>80011.000000000058</v>
      </c>
      <c r="T346" s="12">
        <v>76397.600000000064</v>
      </c>
      <c r="U346" t="s">
        <v>463</v>
      </c>
      <c r="W346" s="11">
        <v>45230</v>
      </c>
      <c r="X346" s="11">
        <v>45227</v>
      </c>
    </row>
    <row r="347" spans="1:24" x14ac:dyDescent="0.45">
      <c r="A347" t="s">
        <v>76</v>
      </c>
      <c r="B347" t="s">
        <v>77</v>
      </c>
      <c r="C347">
        <v>6505</v>
      </c>
      <c r="D347">
        <v>1000</v>
      </c>
      <c r="E347" t="s">
        <v>39</v>
      </c>
      <c r="F347" t="s">
        <v>78</v>
      </c>
      <c r="G347">
        <v>15156584</v>
      </c>
      <c r="H347" t="s">
        <v>42</v>
      </c>
      <c r="I347" s="11">
        <v>44744</v>
      </c>
      <c r="J347" s="11">
        <v>44724</v>
      </c>
      <c r="K347" s="11">
        <v>45819</v>
      </c>
      <c r="M347" t="s">
        <v>43</v>
      </c>
      <c r="N347">
        <v>141436.82999999999</v>
      </c>
      <c r="O347">
        <v>11</v>
      </c>
      <c r="P347">
        <v>18</v>
      </c>
      <c r="Q347" s="11">
        <v>45255</v>
      </c>
      <c r="R347" s="12">
        <v>3613.4000000000005</v>
      </c>
      <c r="S347" s="12">
        <v>76397.600000000064</v>
      </c>
      <c r="T347" s="12">
        <v>72784.20000000007</v>
      </c>
      <c r="U347" t="s">
        <v>463</v>
      </c>
      <c r="W347" s="11">
        <v>45260</v>
      </c>
      <c r="X347" s="11">
        <v>45255</v>
      </c>
    </row>
    <row r="348" spans="1:24" x14ac:dyDescent="0.45">
      <c r="A348" t="s">
        <v>76</v>
      </c>
      <c r="B348" t="s">
        <v>77</v>
      </c>
      <c r="C348">
        <v>6505</v>
      </c>
      <c r="D348">
        <v>1000</v>
      </c>
      <c r="E348" t="s">
        <v>39</v>
      </c>
      <c r="F348" t="s">
        <v>78</v>
      </c>
      <c r="G348">
        <v>15156584</v>
      </c>
      <c r="H348" t="s">
        <v>42</v>
      </c>
      <c r="I348" s="11">
        <v>44744</v>
      </c>
      <c r="J348" s="11">
        <v>44724</v>
      </c>
      <c r="K348" s="11">
        <v>45819</v>
      </c>
      <c r="M348" t="s">
        <v>43</v>
      </c>
      <c r="N348">
        <v>141436.82999999999</v>
      </c>
      <c r="O348">
        <v>11</v>
      </c>
      <c r="P348">
        <v>19</v>
      </c>
      <c r="Q348" s="11">
        <v>45290</v>
      </c>
      <c r="R348" s="12">
        <v>4516.75</v>
      </c>
      <c r="S348" s="12">
        <v>72784.20000000007</v>
      </c>
      <c r="T348" s="12">
        <v>68267.45000000007</v>
      </c>
      <c r="U348" t="s">
        <v>463</v>
      </c>
      <c r="W348" s="11">
        <v>45291</v>
      </c>
      <c r="X348" s="11">
        <v>45290</v>
      </c>
    </row>
    <row r="349" spans="1:24" x14ac:dyDescent="0.45">
      <c r="A349" t="s">
        <v>76</v>
      </c>
      <c r="B349" t="s">
        <v>77</v>
      </c>
      <c r="C349">
        <v>6505</v>
      </c>
      <c r="D349">
        <v>1000</v>
      </c>
      <c r="E349" t="s">
        <v>39</v>
      </c>
      <c r="F349" t="s">
        <v>78</v>
      </c>
      <c r="G349">
        <v>15156584</v>
      </c>
      <c r="H349" t="s">
        <v>42</v>
      </c>
      <c r="I349" s="11">
        <v>44744</v>
      </c>
      <c r="J349" s="11">
        <v>44724</v>
      </c>
      <c r="K349" s="11">
        <v>45819</v>
      </c>
      <c r="M349" t="s">
        <v>43</v>
      </c>
      <c r="N349">
        <v>141436.82999999999</v>
      </c>
      <c r="O349">
        <v>11</v>
      </c>
      <c r="P349">
        <v>20</v>
      </c>
      <c r="Q349" s="11">
        <v>45325</v>
      </c>
      <c r="R349" s="12">
        <v>4516.75</v>
      </c>
      <c r="S349" s="12">
        <v>68267.45000000007</v>
      </c>
      <c r="T349" s="12">
        <v>63750.70000000007</v>
      </c>
      <c r="U349" t="s">
        <v>463</v>
      </c>
      <c r="W349" s="11">
        <v>45351</v>
      </c>
      <c r="X349" s="11">
        <v>45325</v>
      </c>
    </row>
    <row r="350" spans="1:24" x14ac:dyDescent="0.45">
      <c r="A350" t="s">
        <v>76</v>
      </c>
      <c r="B350" t="s">
        <v>77</v>
      </c>
      <c r="C350">
        <v>6505</v>
      </c>
      <c r="D350">
        <v>1000</v>
      </c>
      <c r="E350" t="s">
        <v>39</v>
      </c>
      <c r="F350" t="s">
        <v>78</v>
      </c>
      <c r="G350">
        <v>15156584</v>
      </c>
      <c r="H350" t="s">
        <v>42</v>
      </c>
      <c r="I350" s="11">
        <v>44744</v>
      </c>
      <c r="J350" s="11">
        <v>44724</v>
      </c>
      <c r="K350" s="11">
        <v>45819</v>
      </c>
      <c r="M350" t="s">
        <v>43</v>
      </c>
      <c r="N350">
        <v>141436.82999999999</v>
      </c>
      <c r="O350">
        <v>11</v>
      </c>
      <c r="P350">
        <v>21</v>
      </c>
      <c r="Q350" s="11">
        <v>45353</v>
      </c>
      <c r="R350" s="12">
        <v>3613.4000000000005</v>
      </c>
      <c r="S350" s="12">
        <v>63750.70000000007</v>
      </c>
      <c r="T350" s="12">
        <v>60137.300000000068</v>
      </c>
      <c r="U350" t="s">
        <v>463</v>
      </c>
      <c r="W350" s="11">
        <v>45382</v>
      </c>
      <c r="X350" s="11">
        <v>45353</v>
      </c>
    </row>
    <row r="351" spans="1:24" x14ac:dyDescent="0.45">
      <c r="A351" t="s">
        <v>76</v>
      </c>
      <c r="B351" t="s">
        <v>77</v>
      </c>
      <c r="C351">
        <v>6505</v>
      </c>
      <c r="D351">
        <v>1000</v>
      </c>
      <c r="E351" t="s">
        <v>39</v>
      </c>
      <c r="F351" t="s">
        <v>78</v>
      </c>
      <c r="G351">
        <v>15156584</v>
      </c>
      <c r="H351" t="s">
        <v>42</v>
      </c>
      <c r="I351" s="11">
        <v>44744</v>
      </c>
      <c r="J351" s="11">
        <v>44724</v>
      </c>
      <c r="K351" s="11">
        <v>45819</v>
      </c>
      <c r="M351" t="s">
        <v>43</v>
      </c>
      <c r="N351">
        <v>141436.82999999999</v>
      </c>
      <c r="O351">
        <v>11</v>
      </c>
      <c r="P351">
        <v>22</v>
      </c>
      <c r="Q351" s="11">
        <v>45388</v>
      </c>
      <c r="R351" s="12">
        <v>4516.75</v>
      </c>
      <c r="S351" s="12">
        <v>60137.300000000068</v>
      </c>
      <c r="T351" s="12">
        <v>55620.550000000068</v>
      </c>
      <c r="U351" t="s">
        <v>463</v>
      </c>
      <c r="W351" s="11">
        <v>45412</v>
      </c>
      <c r="X351" s="11">
        <v>45388</v>
      </c>
    </row>
    <row r="352" spans="1:24" x14ac:dyDescent="0.45">
      <c r="A352" t="s">
        <v>76</v>
      </c>
      <c r="B352" t="s">
        <v>77</v>
      </c>
      <c r="C352">
        <v>6505</v>
      </c>
      <c r="D352">
        <v>1000</v>
      </c>
      <c r="E352" t="s">
        <v>39</v>
      </c>
      <c r="F352" t="s">
        <v>78</v>
      </c>
      <c r="G352">
        <v>15156584</v>
      </c>
      <c r="H352" t="s">
        <v>42</v>
      </c>
      <c r="I352" s="11">
        <v>44744</v>
      </c>
      <c r="J352" s="11">
        <v>44724</v>
      </c>
      <c r="K352" s="11">
        <v>45819</v>
      </c>
      <c r="M352" t="s">
        <v>43</v>
      </c>
      <c r="N352">
        <v>141436.82999999999</v>
      </c>
      <c r="O352">
        <v>11</v>
      </c>
      <c r="P352">
        <v>23</v>
      </c>
      <c r="Q352" s="11">
        <v>45416</v>
      </c>
      <c r="R352" s="12">
        <v>3613.4000000000005</v>
      </c>
      <c r="S352" s="12">
        <v>55620.550000000068</v>
      </c>
      <c r="T352" s="12">
        <v>52007.150000000067</v>
      </c>
      <c r="U352" t="s">
        <v>463</v>
      </c>
      <c r="W352" s="11">
        <v>45443</v>
      </c>
      <c r="X352" s="11">
        <v>45416</v>
      </c>
    </row>
    <row r="353" spans="1:24" x14ac:dyDescent="0.45">
      <c r="A353" t="s">
        <v>76</v>
      </c>
      <c r="B353" t="s">
        <v>77</v>
      </c>
      <c r="C353">
        <v>6505</v>
      </c>
      <c r="D353">
        <v>1000</v>
      </c>
      <c r="E353" t="s">
        <v>39</v>
      </c>
      <c r="F353" t="s">
        <v>78</v>
      </c>
      <c r="G353">
        <v>15156584</v>
      </c>
      <c r="H353" t="s">
        <v>42</v>
      </c>
      <c r="I353" s="11">
        <v>44744</v>
      </c>
      <c r="J353" s="11">
        <v>44724</v>
      </c>
      <c r="K353" s="11">
        <v>45819</v>
      </c>
      <c r="M353" t="s">
        <v>43</v>
      </c>
      <c r="N353">
        <v>141436.82999999999</v>
      </c>
      <c r="O353">
        <v>11</v>
      </c>
      <c r="P353">
        <v>24</v>
      </c>
      <c r="Q353" s="11">
        <v>45444</v>
      </c>
      <c r="R353" s="12">
        <v>3613.4000000000005</v>
      </c>
      <c r="S353" s="12">
        <v>52007.150000000067</v>
      </c>
      <c r="T353" s="12">
        <v>48393.750000000065</v>
      </c>
      <c r="U353" t="s">
        <v>463</v>
      </c>
      <c r="W353" s="11">
        <v>45473</v>
      </c>
      <c r="X353" s="11">
        <v>45444</v>
      </c>
    </row>
    <row r="354" spans="1:24" x14ac:dyDescent="0.45">
      <c r="A354" t="s">
        <v>76</v>
      </c>
      <c r="B354" t="s">
        <v>77</v>
      </c>
      <c r="C354">
        <v>6505</v>
      </c>
      <c r="D354">
        <v>1000</v>
      </c>
      <c r="E354" t="s">
        <v>39</v>
      </c>
      <c r="F354" t="s">
        <v>78</v>
      </c>
      <c r="G354">
        <v>15156584</v>
      </c>
      <c r="H354" t="s">
        <v>42</v>
      </c>
      <c r="I354" s="11">
        <v>44744</v>
      </c>
      <c r="J354" s="11">
        <v>44724</v>
      </c>
      <c r="K354" s="11">
        <v>45819</v>
      </c>
      <c r="M354" t="s">
        <v>43</v>
      </c>
      <c r="N354">
        <v>141436.82999999999</v>
      </c>
      <c r="O354">
        <v>11</v>
      </c>
      <c r="P354">
        <v>25</v>
      </c>
      <c r="Q354" s="11">
        <v>45479</v>
      </c>
      <c r="R354" s="12">
        <v>4516.75</v>
      </c>
      <c r="S354" s="12">
        <v>48393.750000000065</v>
      </c>
      <c r="T354" s="12">
        <v>43877.000000000065</v>
      </c>
      <c r="U354" t="s">
        <v>463</v>
      </c>
      <c r="W354" s="11">
        <v>45504</v>
      </c>
      <c r="X354" s="11">
        <v>45479</v>
      </c>
    </row>
    <row r="355" spans="1:24" x14ac:dyDescent="0.45">
      <c r="A355" t="s">
        <v>76</v>
      </c>
      <c r="B355" t="s">
        <v>77</v>
      </c>
      <c r="C355">
        <v>6505</v>
      </c>
      <c r="D355">
        <v>1000</v>
      </c>
      <c r="E355" t="s">
        <v>39</v>
      </c>
      <c r="F355" t="s">
        <v>78</v>
      </c>
      <c r="G355">
        <v>15156584</v>
      </c>
      <c r="H355" t="s">
        <v>42</v>
      </c>
      <c r="I355" s="11">
        <v>44744</v>
      </c>
      <c r="J355" s="11">
        <v>44724</v>
      </c>
      <c r="K355" s="11">
        <v>45819</v>
      </c>
      <c r="M355" t="s">
        <v>43</v>
      </c>
      <c r="N355">
        <v>141436.82999999999</v>
      </c>
      <c r="O355">
        <v>11</v>
      </c>
      <c r="P355">
        <v>26</v>
      </c>
      <c r="Q355" s="11">
        <v>45507</v>
      </c>
      <c r="R355" s="12">
        <v>3613.4000000000005</v>
      </c>
      <c r="S355" s="12">
        <v>43877.000000000065</v>
      </c>
      <c r="T355" s="12">
        <v>40263.600000000064</v>
      </c>
      <c r="U355" t="s">
        <v>463</v>
      </c>
      <c r="W355" s="11">
        <v>45535</v>
      </c>
      <c r="X355" s="11">
        <v>45507</v>
      </c>
    </row>
    <row r="356" spans="1:24" x14ac:dyDescent="0.45">
      <c r="A356" t="s">
        <v>76</v>
      </c>
      <c r="B356" t="s">
        <v>77</v>
      </c>
      <c r="C356">
        <v>6505</v>
      </c>
      <c r="D356">
        <v>1000</v>
      </c>
      <c r="E356" t="s">
        <v>39</v>
      </c>
      <c r="F356" t="s">
        <v>78</v>
      </c>
      <c r="G356">
        <v>15156584</v>
      </c>
      <c r="H356" t="s">
        <v>42</v>
      </c>
      <c r="I356" s="11">
        <v>44744</v>
      </c>
      <c r="J356" s="11">
        <v>44724</v>
      </c>
      <c r="K356" s="11">
        <v>45819</v>
      </c>
      <c r="M356" t="s">
        <v>43</v>
      </c>
      <c r="N356">
        <v>141436.82999999999</v>
      </c>
      <c r="O356">
        <v>11</v>
      </c>
      <c r="P356">
        <v>27</v>
      </c>
      <c r="Q356" s="11">
        <v>45535</v>
      </c>
      <c r="R356" s="12">
        <v>3613.4000000000005</v>
      </c>
      <c r="S356" s="12">
        <v>40263.600000000064</v>
      </c>
      <c r="T356" s="12">
        <v>36650.200000000063</v>
      </c>
      <c r="U356" t="s">
        <v>463</v>
      </c>
      <c r="W356" s="11">
        <v>45535</v>
      </c>
      <c r="X356" s="11">
        <v>45535</v>
      </c>
    </row>
    <row r="357" spans="1:24" x14ac:dyDescent="0.45">
      <c r="A357" t="s">
        <v>76</v>
      </c>
      <c r="B357" t="s">
        <v>77</v>
      </c>
      <c r="C357">
        <v>6505</v>
      </c>
      <c r="D357">
        <v>1000</v>
      </c>
      <c r="E357" t="s">
        <v>39</v>
      </c>
      <c r="F357" t="s">
        <v>78</v>
      </c>
      <c r="G357">
        <v>15156584</v>
      </c>
      <c r="H357" t="s">
        <v>42</v>
      </c>
      <c r="I357" s="11">
        <v>44744</v>
      </c>
      <c r="J357" s="11">
        <v>44724</v>
      </c>
      <c r="K357" s="11">
        <v>45819</v>
      </c>
      <c r="M357" t="s">
        <v>43</v>
      </c>
      <c r="N357">
        <v>141436.82999999999</v>
      </c>
      <c r="O357">
        <v>11</v>
      </c>
      <c r="P357">
        <v>28</v>
      </c>
      <c r="Q357" s="11">
        <v>45570</v>
      </c>
      <c r="R357" s="12">
        <v>4516.75</v>
      </c>
      <c r="S357" s="12">
        <v>36650.200000000063</v>
      </c>
      <c r="T357" s="12">
        <v>32133.450000000063</v>
      </c>
      <c r="U357" t="s">
        <v>463</v>
      </c>
      <c r="W357" s="11">
        <v>45596</v>
      </c>
      <c r="X357" s="11">
        <v>45570</v>
      </c>
    </row>
    <row r="358" spans="1:24" x14ac:dyDescent="0.45">
      <c r="A358" t="s">
        <v>76</v>
      </c>
      <c r="B358" t="s">
        <v>77</v>
      </c>
      <c r="C358">
        <v>6505</v>
      </c>
      <c r="D358">
        <v>1000</v>
      </c>
      <c r="E358" t="s">
        <v>39</v>
      </c>
      <c r="F358" t="s">
        <v>78</v>
      </c>
      <c r="G358">
        <v>15156584</v>
      </c>
      <c r="H358" t="s">
        <v>42</v>
      </c>
      <c r="I358" s="11">
        <v>44744</v>
      </c>
      <c r="J358" s="11">
        <v>44724</v>
      </c>
      <c r="K358" s="11">
        <v>45819</v>
      </c>
      <c r="M358" t="s">
        <v>43</v>
      </c>
      <c r="N358">
        <v>141436.82999999999</v>
      </c>
      <c r="O358">
        <v>11</v>
      </c>
      <c r="P358">
        <v>29</v>
      </c>
      <c r="Q358" s="11">
        <v>45598</v>
      </c>
      <c r="R358" s="12">
        <v>3613.4000000000005</v>
      </c>
      <c r="S358" s="12">
        <v>32133.450000000063</v>
      </c>
      <c r="T358" s="12">
        <v>28520.050000000061</v>
      </c>
      <c r="U358" t="s">
        <v>463</v>
      </c>
      <c r="W358" s="11">
        <v>45626</v>
      </c>
      <c r="X358" s="11">
        <v>45598</v>
      </c>
    </row>
    <row r="359" spans="1:24" x14ac:dyDescent="0.45">
      <c r="A359" t="s">
        <v>76</v>
      </c>
      <c r="B359" t="s">
        <v>77</v>
      </c>
      <c r="C359">
        <v>6505</v>
      </c>
      <c r="D359">
        <v>1000</v>
      </c>
      <c r="E359" t="s">
        <v>39</v>
      </c>
      <c r="F359" t="s">
        <v>78</v>
      </c>
      <c r="G359">
        <v>15156584</v>
      </c>
      <c r="H359" t="s">
        <v>42</v>
      </c>
      <c r="I359" s="11">
        <v>44744</v>
      </c>
      <c r="J359" s="11">
        <v>44724</v>
      </c>
      <c r="K359" s="11">
        <v>45819</v>
      </c>
      <c r="M359" t="s">
        <v>43</v>
      </c>
      <c r="N359">
        <v>141436.82999999999</v>
      </c>
      <c r="O359">
        <v>11</v>
      </c>
      <c r="P359">
        <v>30</v>
      </c>
      <c r="Q359" s="11">
        <v>45626</v>
      </c>
      <c r="R359" s="12">
        <v>3613.4000000000005</v>
      </c>
      <c r="S359" s="12">
        <v>28520.050000000061</v>
      </c>
      <c r="T359" s="12">
        <v>24906.65000000006</v>
      </c>
      <c r="U359" t="s">
        <v>463</v>
      </c>
      <c r="W359" s="11">
        <v>45626</v>
      </c>
      <c r="X359" s="11">
        <v>45626</v>
      </c>
    </row>
    <row r="360" spans="1:24" x14ac:dyDescent="0.45">
      <c r="A360" t="s">
        <v>76</v>
      </c>
      <c r="B360" t="s">
        <v>77</v>
      </c>
      <c r="C360">
        <v>6505</v>
      </c>
      <c r="D360">
        <v>1000</v>
      </c>
      <c r="E360" t="s">
        <v>39</v>
      </c>
      <c r="F360" t="s">
        <v>78</v>
      </c>
      <c r="G360">
        <v>15156584</v>
      </c>
      <c r="H360" t="s">
        <v>42</v>
      </c>
      <c r="I360" s="11">
        <v>44744</v>
      </c>
      <c r="J360" s="11">
        <v>44724</v>
      </c>
      <c r="K360" s="11">
        <v>45819</v>
      </c>
      <c r="M360" t="s">
        <v>43</v>
      </c>
      <c r="N360">
        <v>141436.82999999999</v>
      </c>
      <c r="O360">
        <v>11</v>
      </c>
      <c r="P360">
        <v>31</v>
      </c>
      <c r="Q360" s="11">
        <v>45661</v>
      </c>
      <c r="R360" s="12">
        <v>4516.75</v>
      </c>
      <c r="S360" s="12">
        <v>24906.65000000006</v>
      </c>
      <c r="T360" s="12">
        <v>20389.90000000006</v>
      </c>
      <c r="U360" t="s">
        <v>463</v>
      </c>
      <c r="W360" s="11">
        <v>45688</v>
      </c>
      <c r="X360" s="11">
        <v>45661</v>
      </c>
    </row>
    <row r="361" spans="1:24" x14ac:dyDescent="0.45">
      <c r="A361" t="s">
        <v>76</v>
      </c>
      <c r="B361" t="s">
        <v>77</v>
      </c>
      <c r="C361">
        <v>6505</v>
      </c>
      <c r="D361">
        <v>1000</v>
      </c>
      <c r="E361" t="s">
        <v>39</v>
      </c>
      <c r="F361" t="s">
        <v>78</v>
      </c>
      <c r="G361">
        <v>15156584</v>
      </c>
      <c r="H361" t="s">
        <v>42</v>
      </c>
      <c r="I361" s="11">
        <v>44744</v>
      </c>
      <c r="J361" s="11">
        <v>44724</v>
      </c>
      <c r="K361" s="11">
        <v>45819</v>
      </c>
      <c r="M361" t="s">
        <v>43</v>
      </c>
      <c r="N361">
        <v>141436.82999999999</v>
      </c>
      <c r="O361">
        <v>11</v>
      </c>
      <c r="P361">
        <v>32</v>
      </c>
      <c r="Q361" s="11">
        <v>45689</v>
      </c>
      <c r="R361" s="12">
        <v>3613.4000000000005</v>
      </c>
      <c r="S361" s="12">
        <v>20389.90000000006</v>
      </c>
      <c r="T361" s="12">
        <v>16776.500000000058</v>
      </c>
      <c r="U361" t="s">
        <v>463</v>
      </c>
      <c r="W361" s="11">
        <v>45716</v>
      </c>
      <c r="X361" s="11">
        <v>45689</v>
      </c>
    </row>
    <row r="362" spans="1:24" x14ac:dyDescent="0.45">
      <c r="A362" t="s">
        <v>76</v>
      </c>
      <c r="B362" t="s">
        <v>77</v>
      </c>
      <c r="C362">
        <v>6505</v>
      </c>
      <c r="D362">
        <v>1000</v>
      </c>
      <c r="E362" t="s">
        <v>39</v>
      </c>
      <c r="F362" t="s">
        <v>78</v>
      </c>
      <c r="G362">
        <v>15156584</v>
      </c>
      <c r="H362" t="s">
        <v>42</v>
      </c>
      <c r="I362" s="11">
        <v>44744</v>
      </c>
      <c r="J362" s="11">
        <v>44724</v>
      </c>
      <c r="K362" s="11">
        <v>45819</v>
      </c>
      <c r="M362" t="s">
        <v>43</v>
      </c>
      <c r="N362">
        <v>141436.82999999999</v>
      </c>
      <c r="O362">
        <v>11</v>
      </c>
      <c r="P362">
        <v>33</v>
      </c>
      <c r="Q362" s="11">
        <v>45717</v>
      </c>
      <c r="R362" s="12">
        <v>3613.4000000000005</v>
      </c>
      <c r="S362" s="12">
        <v>16776.500000000058</v>
      </c>
      <c r="T362" s="12">
        <v>13163.100000000057</v>
      </c>
      <c r="U362" t="s">
        <v>463</v>
      </c>
      <c r="W362" s="11">
        <v>45747</v>
      </c>
      <c r="X362" s="11">
        <v>45717</v>
      </c>
    </row>
    <row r="363" spans="1:24" x14ac:dyDescent="0.45">
      <c r="A363" t="s">
        <v>76</v>
      </c>
      <c r="B363" t="s">
        <v>77</v>
      </c>
      <c r="C363">
        <v>6505</v>
      </c>
      <c r="D363">
        <v>1000</v>
      </c>
      <c r="E363" t="s">
        <v>39</v>
      </c>
      <c r="F363" t="s">
        <v>78</v>
      </c>
      <c r="G363">
        <v>15156584</v>
      </c>
      <c r="H363" t="s">
        <v>42</v>
      </c>
      <c r="I363" s="11">
        <v>44744</v>
      </c>
      <c r="J363" s="11">
        <v>44724</v>
      </c>
      <c r="K363" s="11">
        <v>45819</v>
      </c>
      <c r="M363" t="s">
        <v>43</v>
      </c>
      <c r="N363">
        <v>141436.82999999999</v>
      </c>
      <c r="O363">
        <v>11</v>
      </c>
      <c r="P363">
        <v>34</v>
      </c>
      <c r="Q363" s="11">
        <v>45752</v>
      </c>
      <c r="R363" s="12">
        <v>4516.75</v>
      </c>
      <c r="S363" s="12">
        <v>13163.100000000057</v>
      </c>
      <c r="T363" s="12">
        <v>8646.3500000000568</v>
      </c>
      <c r="U363" t="s">
        <v>463</v>
      </c>
      <c r="W363" s="11">
        <v>45777</v>
      </c>
      <c r="X363" s="11">
        <v>45752</v>
      </c>
    </row>
    <row r="364" spans="1:24" x14ac:dyDescent="0.45">
      <c r="A364" t="s">
        <v>76</v>
      </c>
      <c r="B364" t="s">
        <v>77</v>
      </c>
      <c r="C364">
        <v>6505</v>
      </c>
      <c r="D364">
        <v>1000</v>
      </c>
      <c r="E364" t="s">
        <v>39</v>
      </c>
      <c r="F364" t="s">
        <v>78</v>
      </c>
      <c r="G364">
        <v>15156584</v>
      </c>
      <c r="H364" t="s">
        <v>42</v>
      </c>
      <c r="I364" s="11">
        <v>44744</v>
      </c>
      <c r="J364" s="11">
        <v>44724</v>
      </c>
      <c r="K364" s="11">
        <v>45819</v>
      </c>
      <c r="M364" t="s">
        <v>43</v>
      </c>
      <c r="N364">
        <v>141436.82999999999</v>
      </c>
      <c r="O364">
        <v>11</v>
      </c>
      <c r="P364">
        <v>35</v>
      </c>
      <c r="Q364" s="11">
        <v>45780</v>
      </c>
      <c r="R364" s="12">
        <v>3613.4000000000005</v>
      </c>
      <c r="S364" s="12">
        <v>8646.3500000000568</v>
      </c>
      <c r="T364" s="12">
        <v>5032.9500000000562</v>
      </c>
      <c r="U364" t="s">
        <v>463</v>
      </c>
      <c r="W364" s="11">
        <v>45808</v>
      </c>
      <c r="X364" s="11">
        <v>45780</v>
      </c>
    </row>
    <row r="365" spans="1:24" x14ac:dyDescent="0.45">
      <c r="A365" t="s">
        <v>76</v>
      </c>
      <c r="B365" t="s">
        <v>77</v>
      </c>
      <c r="C365">
        <v>6505</v>
      </c>
      <c r="D365">
        <v>1000</v>
      </c>
      <c r="E365" t="s">
        <v>39</v>
      </c>
      <c r="F365" t="s">
        <v>78</v>
      </c>
      <c r="G365">
        <v>15156584</v>
      </c>
      <c r="H365" t="s">
        <v>42</v>
      </c>
      <c r="I365" s="11">
        <v>44744</v>
      </c>
      <c r="J365" s="11">
        <v>44724</v>
      </c>
      <c r="K365" s="11">
        <v>45819</v>
      </c>
      <c r="M365" t="s">
        <v>43</v>
      </c>
      <c r="N365">
        <v>141436.82999999999</v>
      </c>
      <c r="O365">
        <v>11</v>
      </c>
      <c r="P365">
        <v>36</v>
      </c>
      <c r="Q365" s="11">
        <v>45808</v>
      </c>
      <c r="R365" s="12">
        <v>3613.4000000000005</v>
      </c>
      <c r="S365" s="12">
        <v>5032.9500000000562</v>
      </c>
      <c r="T365" s="12">
        <v>1419.5500000000557</v>
      </c>
      <c r="U365" t="s">
        <v>463</v>
      </c>
      <c r="W365" s="11">
        <v>45808</v>
      </c>
      <c r="X365" s="11">
        <v>45808</v>
      </c>
    </row>
    <row r="366" spans="1:24" x14ac:dyDescent="0.45">
      <c r="A366" t="s">
        <v>76</v>
      </c>
      <c r="B366" t="s">
        <v>77</v>
      </c>
      <c r="C366">
        <v>6505</v>
      </c>
      <c r="D366">
        <v>1000</v>
      </c>
      <c r="E366" t="s">
        <v>39</v>
      </c>
      <c r="F366" t="s">
        <v>78</v>
      </c>
      <c r="G366">
        <v>15156584</v>
      </c>
      <c r="H366" t="s">
        <v>42</v>
      </c>
      <c r="I366" s="11">
        <v>44744</v>
      </c>
      <c r="J366" s="11">
        <v>44724</v>
      </c>
      <c r="K366" s="11">
        <v>45819</v>
      </c>
      <c r="M366" t="s">
        <v>43</v>
      </c>
      <c r="N366">
        <v>141436.82999999999</v>
      </c>
      <c r="O366">
        <v>11</v>
      </c>
      <c r="P366">
        <v>37</v>
      </c>
      <c r="Q366" s="11">
        <v>45843</v>
      </c>
      <c r="R366" s="12">
        <v>1419.5500000000002</v>
      </c>
      <c r="S366" s="12">
        <v>1419.5500000000557</v>
      </c>
      <c r="T366" s="12">
        <v>5.5479176808148623E-11</v>
      </c>
      <c r="U366" t="s">
        <v>463</v>
      </c>
      <c r="W366" s="11">
        <v>45869</v>
      </c>
      <c r="X366" s="11">
        <v>45843</v>
      </c>
    </row>
    <row r="367" spans="1:24" x14ac:dyDescent="0.45">
      <c r="R367" s="12"/>
      <c r="S367" s="12"/>
      <c r="T367"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6867-A06D-4F84-A1D4-3B59DC7D06E3}">
  <sheetPr codeName="Sheet17"/>
  <dimension ref="A1:N11"/>
  <sheetViews>
    <sheetView workbookViewId="0">
      <pane ySplit="1" topLeftCell="A2" activePane="bottomLeft" state="frozen"/>
      <selection pane="bottomLeft" activeCell="A2" sqref="A2"/>
    </sheetView>
  </sheetViews>
  <sheetFormatPr defaultRowHeight="14.25" x14ac:dyDescent="0.45"/>
  <sheetData>
    <row r="1" spans="1:14" x14ac:dyDescent="0.45">
      <c r="A1" s="8" t="s">
        <v>21</v>
      </c>
      <c r="B1" s="8" t="s">
        <v>22</v>
      </c>
      <c r="C1" s="8" t="s">
        <v>23</v>
      </c>
      <c r="D1" s="8" t="s">
        <v>24</v>
      </c>
      <c r="E1" s="8" t="s">
        <v>25</v>
      </c>
      <c r="F1" s="8" t="s">
        <v>26</v>
      </c>
      <c r="G1" s="8" t="s">
        <v>27</v>
      </c>
      <c r="H1" s="8" t="s">
        <v>28</v>
      </c>
      <c r="I1" s="9" t="s">
        <v>29</v>
      </c>
      <c r="J1" s="9" t="s">
        <v>30</v>
      </c>
      <c r="K1" s="9" t="s">
        <v>31</v>
      </c>
      <c r="L1" s="1" t="s">
        <v>32</v>
      </c>
      <c r="M1" s="8" t="s">
        <v>33</v>
      </c>
      <c r="N1" s="1" t="s">
        <v>34</v>
      </c>
    </row>
    <row r="2" spans="1:14" x14ac:dyDescent="0.45">
      <c r="A2" t="s">
        <v>35</v>
      </c>
      <c r="B2" t="s">
        <v>36</v>
      </c>
      <c r="C2">
        <v>6505</v>
      </c>
      <c r="D2">
        <v>1000</v>
      </c>
      <c r="E2" t="s">
        <v>39</v>
      </c>
      <c r="F2" t="s">
        <v>40</v>
      </c>
      <c r="G2">
        <v>45258487</v>
      </c>
      <c r="H2" t="s">
        <v>42</v>
      </c>
      <c r="I2" s="11">
        <v>44954</v>
      </c>
      <c r="J2" s="11">
        <v>44941</v>
      </c>
      <c r="K2" s="11">
        <v>46036</v>
      </c>
      <c r="M2" t="s">
        <v>43</v>
      </c>
      <c r="N2">
        <v>1456878.37</v>
      </c>
    </row>
    <row r="3" spans="1:14" x14ac:dyDescent="0.45">
      <c r="A3" t="s">
        <v>44</v>
      </c>
      <c r="B3" t="s">
        <v>45</v>
      </c>
      <c r="C3">
        <v>6505</v>
      </c>
      <c r="D3">
        <v>1000</v>
      </c>
      <c r="E3" t="s">
        <v>39</v>
      </c>
      <c r="F3" t="s">
        <v>46</v>
      </c>
      <c r="G3" t="s">
        <v>47</v>
      </c>
      <c r="H3" t="s">
        <v>42</v>
      </c>
      <c r="I3" s="11">
        <v>44618</v>
      </c>
      <c r="J3" s="11">
        <v>44593</v>
      </c>
      <c r="K3" s="11">
        <v>45688</v>
      </c>
      <c r="M3" t="s">
        <v>43</v>
      </c>
      <c r="N3">
        <v>98548.14</v>
      </c>
    </row>
    <row r="4" spans="1:14" x14ac:dyDescent="0.45">
      <c r="A4" t="s">
        <v>48</v>
      </c>
      <c r="B4" t="s">
        <v>49</v>
      </c>
      <c r="C4">
        <v>6505</v>
      </c>
      <c r="D4">
        <v>1000</v>
      </c>
      <c r="E4" t="s">
        <v>39</v>
      </c>
      <c r="F4" t="s">
        <v>50</v>
      </c>
      <c r="G4" t="s">
        <v>51</v>
      </c>
      <c r="H4" t="s">
        <v>42</v>
      </c>
      <c r="I4" s="11">
        <v>44744</v>
      </c>
      <c r="J4" s="11">
        <v>44743</v>
      </c>
      <c r="K4" s="11">
        <v>45473</v>
      </c>
      <c r="M4" t="s">
        <v>43</v>
      </c>
      <c r="N4">
        <v>239202.96</v>
      </c>
    </row>
    <row r="5" spans="1:14" x14ac:dyDescent="0.45">
      <c r="A5" t="s">
        <v>52</v>
      </c>
      <c r="B5" t="s">
        <v>53</v>
      </c>
      <c r="C5">
        <v>6505</v>
      </c>
      <c r="D5">
        <v>1000</v>
      </c>
      <c r="E5" t="s">
        <v>39</v>
      </c>
      <c r="F5" t="s">
        <v>54</v>
      </c>
      <c r="G5">
        <v>14774789</v>
      </c>
      <c r="H5" t="s">
        <v>42</v>
      </c>
      <c r="I5" s="11">
        <v>44709</v>
      </c>
      <c r="J5" s="11">
        <v>44682</v>
      </c>
      <c r="K5" s="11">
        <v>45777</v>
      </c>
      <c r="M5" t="s">
        <v>43</v>
      </c>
      <c r="N5">
        <v>185399.05</v>
      </c>
    </row>
    <row r="6" spans="1:14" x14ac:dyDescent="0.45">
      <c r="A6" t="s">
        <v>56</v>
      </c>
      <c r="B6" t="s">
        <v>57</v>
      </c>
      <c r="C6">
        <v>6505</v>
      </c>
      <c r="D6">
        <v>1000</v>
      </c>
      <c r="E6" t="s">
        <v>39</v>
      </c>
      <c r="F6" t="s">
        <v>58</v>
      </c>
      <c r="G6">
        <v>13158785</v>
      </c>
      <c r="H6" t="s">
        <v>42</v>
      </c>
      <c r="I6" s="11">
        <v>44254</v>
      </c>
      <c r="J6" s="11">
        <v>44227</v>
      </c>
      <c r="K6" s="11">
        <v>45657</v>
      </c>
      <c r="M6" t="s">
        <v>43</v>
      </c>
      <c r="N6">
        <v>131874.88</v>
      </c>
    </row>
    <row r="7" spans="1:14" x14ac:dyDescent="0.45">
      <c r="A7" t="s">
        <v>60</v>
      </c>
      <c r="B7" t="s">
        <v>61</v>
      </c>
      <c r="C7">
        <v>6505</v>
      </c>
      <c r="D7">
        <v>1000</v>
      </c>
      <c r="E7" t="s">
        <v>39</v>
      </c>
      <c r="F7" t="s">
        <v>62</v>
      </c>
      <c r="G7" t="s">
        <v>63</v>
      </c>
      <c r="H7" t="s">
        <v>42</v>
      </c>
      <c r="I7" s="11">
        <v>44562</v>
      </c>
      <c r="J7" s="11">
        <v>44540</v>
      </c>
      <c r="K7" s="11">
        <v>45657</v>
      </c>
      <c r="M7" t="s">
        <v>43</v>
      </c>
      <c r="N7">
        <v>283958.68</v>
      </c>
    </row>
    <row r="8" spans="1:14" x14ac:dyDescent="0.45">
      <c r="A8" t="s">
        <v>64</v>
      </c>
      <c r="B8" t="s">
        <v>65</v>
      </c>
      <c r="C8">
        <v>6505</v>
      </c>
      <c r="D8">
        <v>1000</v>
      </c>
      <c r="E8" t="s">
        <v>39</v>
      </c>
      <c r="F8" t="s">
        <v>66</v>
      </c>
      <c r="G8">
        <v>11422358</v>
      </c>
      <c r="H8" t="s">
        <v>42</v>
      </c>
      <c r="I8" s="11">
        <v>45017</v>
      </c>
      <c r="J8" s="11">
        <v>45017</v>
      </c>
      <c r="K8" s="11">
        <v>46112</v>
      </c>
      <c r="M8" t="s">
        <v>43</v>
      </c>
      <c r="N8">
        <v>161562.41</v>
      </c>
    </row>
    <row r="9" spans="1:14" x14ac:dyDescent="0.45">
      <c r="A9" t="s">
        <v>68</v>
      </c>
      <c r="B9" t="s">
        <v>69</v>
      </c>
      <c r="C9">
        <v>6505</v>
      </c>
      <c r="D9">
        <v>1000</v>
      </c>
      <c r="E9" t="s">
        <v>39</v>
      </c>
      <c r="F9" t="s">
        <v>70</v>
      </c>
      <c r="G9">
        <v>78964123</v>
      </c>
      <c r="H9" t="s">
        <v>42</v>
      </c>
      <c r="I9" s="11">
        <v>44800</v>
      </c>
      <c r="J9" s="11">
        <v>44774</v>
      </c>
      <c r="K9" s="11">
        <v>45869</v>
      </c>
      <c r="M9" t="s">
        <v>43</v>
      </c>
      <c r="N9">
        <v>147514.32</v>
      </c>
    </row>
    <row r="10" spans="1:14" x14ac:dyDescent="0.45">
      <c r="A10" t="s">
        <v>72</v>
      </c>
      <c r="B10" t="s">
        <v>73</v>
      </c>
      <c r="C10">
        <v>6505</v>
      </c>
      <c r="D10">
        <v>1000</v>
      </c>
      <c r="E10" t="s">
        <v>39</v>
      </c>
      <c r="F10" t="s">
        <v>74</v>
      </c>
      <c r="G10">
        <v>15975685</v>
      </c>
      <c r="H10" t="s">
        <v>42</v>
      </c>
      <c r="I10" s="11">
        <v>44470</v>
      </c>
      <c r="J10" s="11">
        <v>44470</v>
      </c>
      <c r="K10" s="11">
        <v>45565</v>
      </c>
      <c r="M10" t="s">
        <v>43</v>
      </c>
      <c r="N10">
        <v>98471.38</v>
      </c>
    </row>
    <row r="11" spans="1:14" x14ac:dyDescent="0.45">
      <c r="A11" t="s">
        <v>76</v>
      </c>
      <c r="B11" t="s">
        <v>77</v>
      </c>
      <c r="C11">
        <v>6505</v>
      </c>
      <c r="D11">
        <v>1000</v>
      </c>
      <c r="E11" t="s">
        <v>39</v>
      </c>
      <c r="F11" t="s">
        <v>78</v>
      </c>
      <c r="G11">
        <v>15156584</v>
      </c>
      <c r="H11" t="s">
        <v>42</v>
      </c>
      <c r="I11" s="11">
        <v>44744</v>
      </c>
      <c r="J11" s="11">
        <v>44724</v>
      </c>
      <c r="K11" s="11">
        <v>45819</v>
      </c>
      <c r="M11" t="s">
        <v>43</v>
      </c>
      <c r="N11">
        <v>141436.82999999999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021D9-B195-4417-B3BB-02210B5092D8}">
  <sheetPr codeName="Sheet18"/>
  <dimension ref="A1:X366"/>
  <sheetViews>
    <sheetView workbookViewId="0">
      <pane ySplit="1" topLeftCell="A2" activePane="bottomLeft" state="frozen"/>
      <selection pane="bottomLeft" activeCell="A2" sqref="A2"/>
    </sheetView>
  </sheetViews>
  <sheetFormatPr defaultRowHeight="14.25" x14ac:dyDescent="0.45"/>
  <sheetData>
    <row r="1" spans="1:24" x14ac:dyDescent="0.45">
      <c r="A1" s="8" t="s">
        <v>21</v>
      </c>
      <c r="B1" s="8" t="s">
        <v>22</v>
      </c>
      <c r="C1" s="8" t="s">
        <v>23</v>
      </c>
      <c r="D1" s="8" t="s">
        <v>24</v>
      </c>
      <c r="E1" s="8" t="s">
        <v>25</v>
      </c>
      <c r="F1" s="8" t="s">
        <v>26</v>
      </c>
      <c r="G1" s="8" t="s">
        <v>27</v>
      </c>
      <c r="H1" s="8" t="s">
        <v>28</v>
      </c>
      <c r="I1" s="9" t="s">
        <v>29</v>
      </c>
      <c r="J1" s="9" t="s">
        <v>30</v>
      </c>
      <c r="K1" s="9" t="s">
        <v>31</v>
      </c>
      <c r="L1" s="1" t="s">
        <v>32</v>
      </c>
      <c r="M1" s="8" t="s">
        <v>33</v>
      </c>
      <c r="N1" s="1" t="s">
        <v>34</v>
      </c>
      <c r="O1" s="1" t="s">
        <v>444</v>
      </c>
      <c r="P1" s="1" t="s">
        <v>445</v>
      </c>
      <c r="Q1" s="1" t="s">
        <v>446</v>
      </c>
      <c r="R1" s="1" t="s">
        <v>447</v>
      </c>
      <c r="S1" s="1" t="s">
        <v>448</v>
      </c>
      <c r="T1" s="1" t="s">
        <v>449</v>
      </c>
      <c r="U1" s="1" t="s">
        <v>450</v>
      </c>
      <c r="V1" s="1" t="s">
        <v>451</v>
      </c>
      <c r="W1" s="1" t="s">
        <v>452</v>
      </c>
      <c r="X1" s="1" t="s">
        <v>453</v>
      </c>
    </row>
    <row r="2" spans="1:24" x14ac:dyDescent="0.45">
      <c r="A2" t="s">
        <v>35</v>
      </c>
      <c r="B2" t="s">
        <v>36</v>
      </c>
      <c r="C2">
        <v>6505</v>
      </c>
      <c r="D2">
        <v>1000</v>
      </c>
      <c r="E2" t="s">
        <v>39</v>
      </c>
      <c r="F2" t="s">
        <v>40</v>
      </c>
      <c r="G2">
        <v>45258487</v>
      </c>
      <c r="H2" t="s">
        <v>42</v>
      </c>
      <c r="I2" s="11">
        <v>44954</v>
      </c>
      <c r="J2" s="11">
        <v>44941</v>
      </c>
      <c r="K2" s="11">
        <v>46036</v>
      </c>
      <c r="M2" t="s">
        <v>43</v>
      </c>
      <c r="N2">
        <v>1456878.37</v>
      </c>
      <c r="O2">
        <v>2</v>
      </c>
      <c r="P2">
        <v>1</v>
      </c>
      <c r="Q2" s="11">
        <v>44954</v>
      </c>
      <c r="R2">
        <v>18608.23</v>
      </c>
      <c r="S2">
        <v>1456878.37</v>
      </c>
      <c r="T2">
        <v>1438270.1400000001</v>
      </c>
      <c r="U2" t="s">
        <v>454</v>
      </c>
      <c r="W2" s="11">
        <v>44957</v>
      </c>
      <c r="X2" s="11">
        <v>44954</v>
      </c>
    </row>
    <row r="3" spans="1:24" x14ac:dyDescent="0.45">
      <c r="A3" t="s">
        <v>35</v>
      </c>
      <c r="B3" t="s">
        <v>36</v>
      </c>
      <c r="C3">
        <v>6505</v>
      </c>
      <c r="D3">
        <v>1000</v>
      </c>
      <c r="E3" t="s">
        <v>39</v>
      </c>
      <c r="F3" t="s">
        <v>40</v>
      </c>
      <c r="G3">
        <v>45258487</v>
      </c>
      <c r="H3" t="s">
        <v>42</v>
      </c>
      <c r="I3" s="11">
        <v>44954</v>
      </c>
      <c r="J3" s="11">
        <v>44941</v>
      </c>
      <c r="K3" s="11">
        <v>46036</v>
      </c>
      <c r="M3" t="s">
        <v>43</v>
      </c>
      <c r="N3">
        <v>1456878.37</v>
      </c>
      <c r="O3">
        <v>2</v>
      </c>
      <c r="P3">
        <v>2</v>
      </c>
      <c r="Q3" s="11">
        <v>44982</v>
      </c>
      <c r="R3">
        <v>37219.56</v>
      </c>
      <c r="S3">
        <v>1438270.1400000001</v>
      </c>
      <c r="T3">
        <v>1401050.58</v>
      </c>
      <c r="U3" t="s">
        <v>454</v>
      </c>
      <c r="W3" s="11">
        <v>44985</v>
      </c>
      <c r="X3" s="11">
        <v>44982</v>
      </c>
    </row>
    <row r="4" spans="1:24" x14ac:dyDescent="0.45">
      <c r="A4" t="s">
        <v>35</v>
      </c>
      <c r="B4" t="s">
        <v>36</v>
      </c>
      <c r="C4">
        <v>6505</v>
      </c>
      <c r="D4">
        <v>1000</v>
      </c>
      <c r="E4" t="s">
        <v>39</v>
      </c>
      <c r="F4" t="s">
        <v>40</v>
      </c>
      <c r="G4">
        <v>45258487</v>
      </c>
      <c r="H4" t="s">
        <v>42</v>
      </c>
      <c r="I4" s="11">
        <v>44954</v>
      </c>
      <c r="J4" s="11">
        <v>44941</v>
      </c>
      <c r="K4" s="11">
        <v>46036</v>
      </c>
      <c r="M4" t="s">
        <v>43</v>
      </c>
      <c r="N4">
        <v>1456878.37</v>
      </c>
      <c r="O4">
        <v>2</v>
      </c>
      <c r="P4">
        <v>3</v>
      </c>
      <c r="Q4" s="11">
        <v>45017</v>
      </c>
      <c r="R4">
        <v>46524.45</v>
      </c>
      <c r="S4">
        <v>1401050.58</v>
      </c>
      <c r="T4">
        <v>1354526.1300000001</v>
      </c>
      <c r="U4" t="s">
        <v>454</v>
      </c>
      <c r="W4" s="11">
        <v>45046</v>
      </c>
      <c r="X4" s="11">
        <v>45017</v>
      </c>
    </row>
    <row r="5" spans="1:24" x14ac:dyDescent="0.45">
      <c r="A5" t="s">
        <v>35</v>
      </c>
      <c r="B5" t="s">
        <v>36</v>
      </c>
      <c r="C5">
        <v>6505</v>
      </c>
      <c r="D5">
        <v>1000</v>
      </c>
      <c r="E5" t="s">
        <v>39</v>
      </c>
      <c r="F5" t="s">
        <v>40</v>
      </c>
      <c r="G5">
        <v>45258487</v>
      </c>
      <c r="H5" t="s">
        <v>42</v>
      </c>
      <c r="I5" s="11">
        <v>44954</v>
      </c>
      <c r="J5" s="11">
        <v>44941</v>
      </c>
      <c r="K5" s="11">
        <v>46036</v>
      </c>
      <c r="M5" t="s">
        <v>43</v>
      </c>
      <c r="N5">
        <v>1456878.37</v>
      </c>
      <c r="O5">
        <v>2</v>
      </c>
      <c r="P5">
        <v>4</v>
      </c>
      <c r="Q5" s="11">
        <v>45045</v>
      </c>
      <c r="R5">
        <v>37219.56</v>
      </c>
      <c r="S5">
        <v>1354526.1300000001</v>
      </c>
      <c r="T5">
        <v>1317306.57</v>
      </c>
      <c r="U5" t="s">
        <v>454</v>
      </c>
      <c r="W5" s="11">
        <v>45046</v>
      </c>
      <c r="X5" s="11">
        <v>45045</v>
      </c>
    </row>
    <row r="6" spans="1:24" x14ac:dyDescent="0.45">
      <c r="A6" t="s">
        <v>35</v>
      </c>
      <c r="B6" t="s">
        <v>36</v>
      </c>
      <c r="C6">
        <v>6505</v>
      </c>
      <c r="D6">
        <v>1000</v>
      </c>
      <c r="E6" t="s">
        <v>39</v>
      </c>
      <c r="F6" t="s">
        <v>40</v>
      </c>
      <c r="G6">
        <v>45258487</v>
      </c>
      <c r="H6" t="s">
        <v>42</v>
      </c>
      <c r="I6" s="11">
        <v>44954</v>
      </c>
      <c r="J6" s="11">
        <v>44941</v>
      </c>
      <c r="K6" s="11">
        <v>46036</v>
      </c>
      <c r="M6" t="s">
        <v>43</v>
      </c>
      <c r="N6">
        <v>1456878.37</v>
      </c>
      <c r="O6">
        <v>2</v>
      </c>
      <c r="P6">
        <v>5</v>
      </c>
      <c r="Q6" s="11">
        <v>45073</v>
      </c>
      <c r="R6">
        <v>37219.56</v>
      </c>
      <c r="S6">
        <v>1317306.57</v>
      </c>
      <c r="T6">
        <v>1280087.01</v>
      </c>
      <c r="U6" t="s">
        <v>454</v>
      </c>
      <c r="W6" s="11">
        <v>45077</v>
      </c>
      <c r="X6" s="11">
        <v>45073</v>
      </c>
    </row>
    <row r="7" spans="1:24" x14ac:dyDescent="0.45">
      <c r="A7" t="s">
        <v>35</v>
      </c>
      <c r="B7" t="s">
        <v>36</v>
      </c>
      <c r="C7">
        <v>6505</v>
      </c>
      <c r="D7">
        <v>1000</v>
      </c>
      <c r="E7" t="s">
        <v>39</v>
      </c>
      <c r="F7" t="s">
        <v>40</v>
      </c>
      <c r="G7">
        <v>45258487</v>
      </c>
      <c r="H7" t="s">
        <v>42</v>
      </c>
      <c r="I7" s="11">
        <v>44954</v>
      </c>
      <c r="J7" s="11">
        <v>44941</v>
      </c>
      <c r="K7" s="11">
        <v>46036</v>
      </c>
      <c r="M7" t="s">
        <v>43</v>
      </c>
      <c r="N7">
        <v>1456878.37</v>
      </c>
      <c r="O7">
        <v>2</v>
      </c>
      <c r="P7">
        <v>6</v>
      </c>
      <c r="Q7" s="11">
        <v>45108</v>
      </c>
      <c r="R7">
        <v>46524.45</v>
      </c>
      <c r="S7">
        <v>1280087.01</v>
      </c>
      <c r="T7">
        <v>1233562.56</v>
      </c>
      <c r="U7" t="s">
        <v>454</v>
      </c>
      <c r="W7" s="11">
        <v>45138</v>
      </c>
      <c r="X7" s="11">
        <v>45108</v>
      </c>
    </row>
    <row r="8" spans="1:24" x14ac:dyDescent="0.45">
      <c r="A8" t="s">
        <v>35</v>
      </c>
      <c r="B8" t="s">
        <v>36</v>
      </c>
      <c r="C8">
        <v>6505</v>
      </c>
      <c r="D8">
        <v>1000</v>
      </c>
      <c r="E8" t="s">
        <v>39</v>
      </c>
      <c r="F8" t="s">
        <v>40</v>
      </c>
      <c r="G8">
        <v>45258487</v>
      </c>
      <c r="H8" t="s">
        <v>42</v>
      </c>
      <c r="I8" s="11">
        <v>44954</v>
      </c>
      <c r="J8" s="11">
        <v>44941</v>
      </c>
      <c r="K8" s="11">
        <v>46036</v>
      </c>
      <c r="M8" t="s">
        <v>43</v>
      </c>
      <c r="N8">
        <v>1456878.37</v>
      </c>
      <c r="O8">
        <v>2</v>
      </c>
      <c r="P8">
        <v>7</v>
      </c>
      <c r="Q8" s="11">
        <v>45136</v>
      </c>
      <c r="R8">
        <v>37219.56</v>
      </c>
      <c r="S8">
        <v>1233562.56</v>
      </c>
      <c r="T8">
        <v>1196343</v>
      </c>
      <c r="U8" t="s">
        <v>454</v>
      </c>
      <c r="W8" s="11">
        <v>45138</v>
      </c>
      <c r="X8" s="11">
        <v>45136</v>
      </c>
    </row>
    <row r="9" spans="1:24" x14ac:dyDescent="0.45">
      <c r="A9" t="s">
        <v>35</v>
      </c>
      <c r="B9" t="s">
        <v>36</v>
      </c>
      <c r="C9">
        <v>6505</v>
      </c>
      <c r="D9">
        <v>1000</v>
      </c>
      <c r="E9" t="s">
        <v>39</v>
      </c>
      <c r="F9" t="s">
        <v>40</v>
      </c>
      <c r="G9">
        <v>45258487</v>
      </c>
      <c r="H9" t="s">
        <v>42</v>
      </c>
      <c r="I9" s="11">
        <v>44954</v>
      </c>
      <c r="J9" s="11">
        <v>44941</v>
      </c>
      <c r="K9" s="11">
        <v>46036</v>
      </c>
      <c r="M9" t="s">
        <v>43</v>
      </c>
      <c r="N9">
        <v>1456878.37</v>
      </c>
      <c r="O9">
        <v>2</v>
      </c>
      <c r="P9">
        <v>8</v>
      </c>
      <c r="Q9" s="11">
        <v>45164</v>
      </c>
      <c r="R9">
        <v>37219.56</v>
      </c>
      <c r="S9">
        <v>1196343</v>
      </c>
      <c r="T9">
        <v>1159123.44</v>
      </c>
      <c r="U9" t="s">
        <v>454</v>
      </c>
      <c r="W9" s="11">
        <v>45169</v>
      </c>
      <c r="X9" s="11">
        <v>45164</v>
      </c>
    </row>
    <row r="10" spans="1:24" x14ac:dyDescent="0.45">
      <c r="A10" t="s">
        <v>35</v>
      </c>
      <c r="B10" t="s">
        <v>36</v>
      </c>
      <c r="C10">
        <v>6505</v>
      </c>
      <c r="D10">
        <v>1000</v>
      </c>
      <c r="E10" t="s">
        <v>39</v>
      </c>
      <c r="F10" t="s">
        <v>40</v>
      </c>
      <c r="G10">
        <v>45258487</v>
      </c>
      <c r="H10" t="s">
        <v>42</v>
      </c>
      <c r="I10" s="11">
        <v>44954</v>
      </c>
      <c r="J10" s="11">
        <v>44941</v>
      </c>
      <c r="K10" s="11">
        <v>46036</v>
      </c>
      <c r="M10" t="s">
        <v>43</v>
      </c>
      <c r="N10">
        <v>1456878.37</v>
      </c>
      <c r="O10">
        <v>2</v>
      </c>
      <c r="P10">
        <v>9</v>
      </c>
      <c r="Q10" s="11">
        <v>45199</v>
      </c>
      <c r="R10">
        <v>46524.45</v>
      </c>
      <c r="S10">
        <v>1159123.44</v>
      </c>
      <c r="T10">
        <v>1112598.99</v>
      </c>
      <c r="U10" t="s">
        <v>454</v>
      </c>
      <c r="W10" s="11">
        <v>45199</v>
      </c>
      <c r="X10" s="11">
        <v>45199</v>
      </c>
    </row>
    <row r="11" spans="1:24" x14ac:dyDescent="0.45">
      <c r="A11" t="s">
        <v>35</v>
      </c>
      <c r="B11" t="s">
        <v>36</v>
      </c>
      <c r="C11">
        <v>6505</v>
      </c>
      <c r="D11">
        <v>1000</v>
      </c>
      <c r="E11" t="s">
        <v>39</v>
      </c>
      <c r="F11" t="s">
        <v>40</v>
      </c>
      <c r="G11">
        <v>45258487</v>
      </c>
      <c r="H11" t="s">
        <v>42</v>
      </c>
      <c r="I11" s="11">
        <v>44954</v>
      </c>
      <c r="J11" s="11">
        <v>44941</v>
      </c>
      <c r="K11" s="11">
        <v>46036</v>
      </c>
      <c r="M11" t="s">
        <v>43</v>
      </c>
      <c r="N11">
        <v>1456878.37</v>
      </c>
      <c r="O11">
        <v>2</v>
      </c>
      <c r="P11">
        <v>10</v>
      </c>
      <c r="Q11" s="11">
        <v>45227</v>
      </c>
      <c r="R11">
        <v>37219.56</v>
      </c>
      <c r="S11">
        <v>1112598.99</v>
      </c>
      <c r="T11">
        <v>1075379.43</v>
      </c>
      <c r="U11" t="s">
        <v>454</v>
      </c>
      <c r="W11" s="11">
        <v>45230</v>
      </c>
      <c r="X11" s="11">
        <v>45227</v>
      </c>
    </row>
    <row r="12" spans="1:24" x14ac:dyDescent="0.45">
      <c r="A12" t="s">
        <v>35</v>
      </c>
      <c r="B12" t="s">
        <v>36</v>
      </c>
      <c r="C12">
        <v>6505</v>
      </c>
      <c r="D12">
        <v>1000</v>
      </c>
      <c r="E12" t="s">
        <v>39</v>
      </c>
      <c r="F12" t="s">
        <v>40</v>
      </c>
      <c r="G12">
        <v>45258487</v>
      </c>
      <c r="H12" t="s">
        <v>42</v>
      </c>
      <c r="I12" s="11">
        <v>44954</v>
      </c>
      <c r="J12" s="11">
        <v>44941</v>
      </c>
      <c r="K12" s="11">
        <v>46036</v>
      </c>
      <c r="M12" t="s">
        <v>43</v>
      </c>
      <c r="N12">
        <v>1456878.37</v>
      </c>
      <c r="O12">
        <v>2</v>
      </c>
      <c r="P12">
        <v>11</v>
      </c>
      <c r="Q12" s="11">
        <v>45255</v>
      </c>
      <c r="R12">
        <v>37219.56</v>
      </c>
      <c r="S12">
        <v>1075379.43</v>
      </c>
      <c r="T12">
        <v>1038159.8699999999</v>
      </c>
      <c r="U12" t="s">
        <v>454</v>
      </c>
      <c r="W12" s="11">
        <v>45260</v>
      </c>
      <c r="X12" s="11">
        <v>45255</v>
      </c>
    </row>
    <row r="13" spans="1:24" x14ac:dyDescent="0.45">
      <c r="A13" t="s">
        <v>35</v>
      </c>
      <c r="B13" t="s">
        <v>36</v>
      </c>
      <c r="C13">
        <v>6505</v>
      </c>
      <c r="D13">
        <v>1000</v>
      </c>
      <c r="E13" t="s">
        <v>39</v>
      </c>
      <c r="F13" t="s">
        <v>40</v>
      </c>
      <c r="G13">
        <v>45258487</v>
      </c>
      <c r="H13" t="s">
        <v>42</v>
      </c>
      <c r="I13" s="11">
        <v>44954</v>
      </c>
      <c r="J13" s="11">
        <v>44941</v>
      </c>
      <c r="K13" s="11">
        <v>46036</v>
      </c>
      <c r="M13" t="s">
        <v>43</v>
      </c>
      <c r="N13">
        <v>1456878.37</v>
      </c>
      <c r="O13">
        <v>2</v>
      </c>
      <c r="P13">
        <v>12</v>
      </c>
      <c r="Q13" s="11">
        <v>45290</v>
      </c>
      <c r="R13">
        <v>46524.45</v>
      </c>
      <c r="S13">
        <v>1038159.8699999999</v>
      </c>
      <c r="T13">
        <v>991635.41999999993</v>
      </c>
      <c r="U13" t="s">
        <v>454</v>
      </c>
      <c r="W13" s="11">
        <v>45291</v>
      </c>
      <c r="X13" s="11">
        <v>45290</v>
      </c>
    </row>
    <row r="14" spans="1:24" x14ac:dyDescent="0.45">
      <c r="A14" t="s">
        <v>35</v>
      </c>
      <c r="B14" t="s">
        <v>36</v>
      </c>
      <c r="C14">
        <v>6505</v>
      </c>
      <c r="D14">
        <v>1000</v>
      </c>
      <c r="E14" t="s">
        <v>39</v>
      </c>
      <c r="F14" t="s">
        <v>40</v>
      </c>
      <c r="G14">
        <v>45258487</v>
      </c>
      <c r="H14" t="s">
        <v>42</v>
      </c>
      <c r="I14" s="11">
        <v>44954</v>
      </c>
      <c r="J14" s="11">
        <v>44941</v>
      </c>
      <c r="K14" s="11">
        <v>46036</v>
      </c>
      <c r="M14" t="s">
        <v>43</v>
      </c>
      <c r="N14">
        <v>1456878.37</v>
      </c>
      <c r="O14">
        <v>2</v>
      </c>
      <c r="P14">
        <v>13</v>
      </c>
      <c r="Q14" s="11">
        <v>45325</v>
      </c>
      <c r="R14">
        <v>46524.45</v>
      </c>
      <c r="S14">
        <v>991635.41999999993</v>
      </c>
      <c r="T14">
        <v>945110.97</v>
      </c>
      <c r="U14" t="s">
        <v>454</v>
      </c>
      <c r="W14" s="11">
        <v>45351</v>
      </c>
      <c r="X14" s="11">
        <v>45325</v>
      </c>
    </row>
    <row r="15" spans="1:24" x14ac:dyDescent="0.45">
      <c r="A15" t="s">
        <v>35</v>
      </c>
      <c r="B15" t="s">
        <v>36</v>
      </c>
      <c r="C15">
        <v>6505</v>
      </c>
      <c r="D15">
        <v>1000</v>
      </c>
      <c r="E15" t="s">
        <v>39</v>
      </c>
      <c r="F15" t="s">
        <v>40</v>
      </c>
      <c r="G15">
        <v>45258487</v>
      </c>
      <c r="H15" t="s">
        <v>42</v>
      </c>
      <c r="I15" s="11">
        <v>44954</v>
      </c>
      <c r="J15" s="11">
        <v>44941</v>
      </c>
      <c r="K15" s="11">
        <v>46036</v>
      </c>
      <c r="M15" t="s">
        <v>43</v>
      </c>
      <c r="N15">
        <v>1456878.37</v>
      </c>
      <c r="O15">
        <v>2</v>
      </c>
      <c r="P15">
        <v>14</v>
      </c>
      <c r="Q15" s="11">
        <v>45353</v>
      </c>
      <c r="R15">
        <v>37219.56</v>
      </c>
      <c r="S15">
        <v>945110.97</v>
      </c>
      <c r="T15">
        <v>907891.40999999992</v>
      </c>
      <c r="U15" t="s">
        <v>454</v>
      </c>
      <c r="W15" s="11">
        <v>45382</v>
      </c>
      <c r="X15" s="11">
        <v>45353</v>
      </c>
    </row>
    <row r="16" spans="1:24" x14ac:dyDescent="0.45">
      <c r="A16" t="s">
        <v>35</v>
      </c>
      <c r="B16" t="s">
        <v>36</v>
      </c>
      <c r="C16">
        <v>6505</v>
      </c>
      <c r="D16">
        <v>1000</v>
      </c>
      <c r="E16" t="s">
        <v>39</v>
      </c>
      <c r="F16" t="s">
        <v>40</v>
      </c>
      <c r="G16">
        <v>45258487</v>
      </c>
      <c r="H16" t="s">
        <v>42</v>
      </c>
      <c r="I16" s="11">
        <v>44954</v>
      </c>
      <c r="J16" s="11">
        <v>44941</v>
      </c>
      <c r="K16" s="11">
        <v>46036</v>
      </c>
      <c r="M16" t="s">
        <v>43</v>
      </c>
      <c r="N16">
        <v>1456878.37</v>
      </c>
      <c r="O16">
        <v>2</v>
      </c>
      <c r="P16">
        <v>15</v>
      </c>
      <c r="Q16" s="11">
        <v>45388</v>
      </c>
      <c r="R16">
        <v>46524.45</v>
      </c>
      <c r="S16">
        <v>907891.40999999992</v>
      </c>
      <c r="T16">
        <v>861366.96</v>
      </c>
      <c r="U16" t="s">
        <v>454</v>
      </c>
      <c r="W16" s="11">
        <v>45412</v>
      </c>
      <c r="X16" s="11">
        <v>45388</v>
      </c>
    </row>
    <row r="17" spans="1:24" x14ac:dyDescent="0.45">
      <c r="A17" t="s">
        <v>35</v>
      </c>
      <c r="B17" t="s">
        <v>36</v>
      </c>
      <c r="C17">
        <v>6505</v>
      </c>
      <c r="D17">
        <v>1000</v>
      </c>
      <c r="E17" t="s">
        <v>39</v>
      </c>
      <c r="F17" t="s">
        <v>40</v>
      </c>
      <c r="G17">
        <v>45258487</v>
      </c>
      <c r="H17" t="s">
        <v>42</v>
      </c>
      <c r="I17" s="11">
        <v>44954</v>
      </c>
      <c r="J17" s="11">
        <v>44941</v>
      </c>
      <c r="K17" s="11">
        <v>46036</v>
      </c>
      <c r="M17" t="s">
        <v>43</v>
      </c>
      <c r="N17">
        <v>1456878.37</v>
      </c>
      <c r="O17">
        <v>2</v>
      </c>
      <c r="P17">
        <v>16</v>
      </c>
      <c r="Q17" s="11">
        <v>45416</v>
      </c>
      <c r="R17">
        <v>37219.56</v>
      </c>
      <c r="S17">
        <v>861366.96</v>
      </c>
      <c r="T17">
        <v>824147.39999999991</v>
      </c>
      <c r="U17" t="s">
        <v>454</v>
      </c>
      <c r="W17" s="11">
        <v>45443</v>
      </c>
      <c r="X17" s="11">
        <v>45416</v>
      </c>
    </row>
    <row r="18" spans="1:24" x14ac:dyDescent="0.45">
      <c r="A18" t="s">
        <v>35</v>
      </c>
      <c r="B18" t="s">
        <v>36</v>
      </c>
      <c r="C18">
        <v>6505</v>
      </c>
      <c r="D18">
        <v>1000</v>
      </c>
      <c r="E18" t="s">
        <v>39</v>
      </c>
      <c r="F18" t="s">
        <v>40</v>
      </c>
      <c r="G18">
        <v>45258487</v>
      </c>
      <c r="H18" t="s">
        <v>42</v>
      </c>
      <c r="I18" s="11">
        <v>44954</v>
      </c>
      <c r="J18" s="11">
        <v>44941</v>
      </c>
      <c r="K18" s="11">
        <v>46036</v>
      </c>
      <c r="M18" t="s">
        <v>43</v>
      </c>
      <c r="N18">
        <v>1456878.37</v>
      </c>
      <c r="O18">
        <v>2</v>
      </c>
      <c r="P18">
        <v>17</v>
      </c>
      <c r="Q18" s="11">
        <v>45444</v>
      </c>
      <c r="R18">
        <v>37219.56</v>
      </c>
      <c r="S18">
        <v>824147.39999999991</v>
      </c>
      <c r="T18">
        <v>786927.83999999985</v>
      </c>
      <c r="U18" t="s">
        <v>454</v>
      </c>
      <c r="W18" s="11">
        <v>45473</v>
      </c>
      <c r="X18" s="11">
        <v>45444</v>
      </c>
    </row>
    <row r="19" spans="1:24" x14ac:dyDescent="0.45">
      <c r="A19" t="s">
        <v>35</v>
      </c>
      <c r="B19" t="s">
        <v>36</v>
      </c>
      <c r="C19">
        <v>6505</v>
      </c>
      <c r="D19">
        <v>1000</v>
      </c>
      <c r="E19" t="s">
        <v>39</v>
      </c>
      <c r="F19" t="s">
        <v>40</v>
      </c>
      <c r="G19">
        <v>45258487</v>
      </c>
      <c r="H19" t="s">
        <v>42</v>
      </c>
      <c r="I19" s="11">
        <v>44954</v>
      </c>
      <c r="J19" s="11">
        <v>44941</v>
      </c>
      <c r="K19" s="11">
        <v>46036</v>
      </c>
      <c r="M19" t="s">
        <v>43</v>
      </c>
      <c r="N19">
        <v>1456878.37</v>
      </c>
      <c r="O19">
        <v>2</v>
      </c>
      <c r="P19">
        <v>18</v>
      </c>
      <c r="Q19" s="11">
        <v>45479</v>
      </c>
      <c r="R19">
        <v>46524.45</v>
      </c>
      <c r="S19">
        <v>786927.83999999985</v>
      </c>
      <c r="T19">
        <v>740403.3899999999</v>
      </c>
      <c r="U19" t="s">
        <v>454</v>
      </c>
      <c r="W19" s="11">
        <v>45504</v>
      </c>
      <c r="X19" s="11">
        <v>45479</v>
      </c>
    </row>
    <row r="20" spans="1:24" x14ac:dyDescent="0.45">
      <c r="A20" t="s">
        <v>35</v>
      </c>
      <c r="B20" t="s">
        <v>36</v>
      </c>
      <c r="C20">
        <v>6505</v>
      </c>
      <c r="D20">
        <v>1000</v>
      </c>
      <c r="E20" t="s">
        <v>39</v>
      </c>
      <c r="F20" t="s">
        <v>40</v>
      </c>
      <c r="G20">
        <v>45258487</v>
      </c>
      <c r="H20" t="s">
        <v>42</v>
      </c>
      <c r="I20" s="11">
        <v>44954</v>
      </c>
      <c r="J20" s="11">
        <v>44941</v>
      </c>
      <c r="K20" s="11">
        <v>46036</v>
      </c>
      <c r="M20" t="s">
        <v>43</v>
      </c>
      <c r="N20">
        <v>1456878.37</v>
      </c>
      <c r="O20">
        <v>2</v>
      </c>
      <c r="P20">
        <v>19</v>
      </c>
      <c r="Q20" s="11">
        <v>45507</v>
      </c>
      <c r="R20">
        <v>37219.56</v>
      </c>
      <c r="S20">
        <v>740403.3899999999</v>
      </c>
      <c r="T20">
        <v>703183.82999999984</v>
      </c>
      <c r="U20" t="s">
        <v>454</v>
      </c>
      <c r="W20" s="11">
        <v>45535</v>
      </c>
      <c r="X20" s="11">
        <v>45507</v>
      </c>
    </row>
    <row r="21" spans="1:24" x14ac:dyDescent="0.45">
      <c r="A21" t="s">
        <v>35</v>
      </c>
      <c r="B21" t="s">
        <v>36</v>
      </c>
      <c r="C21">
        <v>6505</v>
      </c>
      <c r="D21">
        <v>1000</v>
      </c>
      <c r="E21" t="s">
        <v>39</v>
      </c>
      <c r="F21" t="s">
        <v>40</v>
      </c>
      <c r="G21">
        <v>45258487</v>
      </c>
      <c r="H21" t="s">
        <v>42</v>
      </c>
      <c r="I21" s="11">
        <v>44954</v>
      </c>
      <c r="J21" s="11">
        <v>44941</v>
      </c>
      <c r="K21" s="11">
        <v>46036</v>
      </c>
      <c r="M21" t="s">
        <v>43</v>
      </c>
      <c r="N21">
        <v>1456878.37</v>
      </c>
      <c r="O21">
        <v>2</v>
      </c>
      <c r="P21">
        <v>20</v>
      </c>
      <c r="Q21" s="11">
        <v>45535</v>
      </c>
      <c r="R21">
        <v>37219.56</v>
      </c>
      <c r="S21">
        <v>703183.82999999984</v>
      </c>
      <c r="T21">
        <v>665964.26999999979</v>
      </c>
      <c r="U21" t="s">
        <v>454</v>
      </c>
      <c r="W21" s="11">
        <v>45535</v>
      </c>
      <c r="X21" s="11">
        <v>45535</v>
      </c>
    </row>
    <row r="22" spans="1:24" x14ac:dyDescent="0.45">
      <c r="A22" t="s">
        <v>35</v>
      </c>
      <c r="B22" t="s">
        <v>36</v>
      </c>
      <c r="C22">
        <v>6505</v>
      </c>
      <c r="D22">
        <v>1000</v>
      </c>
      <c r="E22" t="s">
        <v>39</v>
      </c>
      <c r="F22" t="s">
        <v>40</v>
      </c>
      <c r="G22">
        <v>45258487</v>
      </c>
      <c r="H22" t="s">
        <v>42</v>
      </c>
      <c r="I22" s="11">
        <v>44954</v>
      </c>
      <c r="J22" s="11">
        <v>44941</v>
      </c>
      <c r="K22" s="11">
        <v>46036</v>
      </c>
      <c r="M22" t="s">
        <v>43</v>
      </c>
      <c r="N22">
        <v>1456878.37</v>
      </c>
      <c r="O22">
        <v>2</v>
      </c>
      <c r="P22">
        <v>21</v>
      </c>
      <c r="Q22" s="11">
        <v>45570</v>
      </c>
      <c r="R22">
        <v>46524.45</v>
      </c>
      <c r="S22">
        <v>665964.26999999979</v>
      </c>
      <c r="T22">
        <v>619439.81999999983</v>
      </c>
      <c r="U22" t="s">
        <v>454</v>
      </c>
      <c r="W22" s="11">
        <v>45596</v>
      </c>
      <c r="X22" s="11">
        <v>45570</v>
      </c>
    </row>
    <row r="23" spans="1:24" x14ac:dyDescent="0.45">
      <c r="A23" t="s">
        <v>35</v>
      </c>
      <c r="B23" t="s">
        <v>36</v>
      </c>
      <c r="C23">
        <v>6505</v>
      </c>
      <c r="D23">
        <v>1000</v>
      </c>
      <c r="E23" t="s">
        <v>39</v>
      </c>
      <c r="F23" t="s">
        <v>40</v>
      </c>
      <c r="G23">
        <v>45258487</v>
      </c>
      <c r="H23" t="s">
        <v>42</v>
      </c>
      <c r="I23" s="11">
        <v>44954</v>
      </c>
      <c r="J23" s="11">
        <v>44941</v>
      </c>
      <c r="K23" s="11">
        <v>46036</v>
      </c>
      <c r="M23" t="s">
        <v>43</v>
      </c>
      <c r="N23">
        <v>1456878.37</v>
      </c>
      <c r="O23">
        <v>2</v>
      </c>
      <c r="P23">
        <v>22</v>
      </c>
      <c r="Q23" s="11">
        <v>45598</v>
      </c>
      <c r="R23">
        <v>37219.56</v>
      </c>
      <c r="S23">
        <v>619439.81999999983</v>
      </c>
      <c r="T23">
        <v>582220.25999999978</v>
      </c>
      <c r="U23" t="s">
        <v>454</v>
      </c>
      <c r="W23" s="11">
        <v>45626</v>
      </c>
      <c r="X23" s="11">
        <v>45598</v>
      </c>
    </row>
    <row r="24" spans="1:24" x14ac:dyDescent="0.45">
      <c r="A24" t="s">
        <v>35</v>
      </c>
      <c r="B24" t="s">
        <v>36</v>
      </c>
      <c r="C24">
        <v>6505</v>
      </c>
      <c r="D24">
        <v>1000</v>
      </c>
      <c r="E24" t="s">
        <v>39</v>
      </c>
      <c r="F24" t="s">
        <v>40</v>
      </c>
      <c r="G24">
        <v>45258487</v>
      </c>
      <c r="H24" t="s">
        <v>42</v>
      </c>
      <c r="I24" s="11">
        <v>44954</v>
      </c>
      <c r="J24" s="11">
        <v>44941</v>
      </c>
      <c r="K24" s="11">
        <v>46036</v>
      </c>
      <c r="M24" t="s">
        <v>43</v>
      </c>
      <c r="N24">
        <v>1456878.37</v>
      </c>
      <c r="O24">
        <v>2</v>
      </c>
      <c r="P24">
        <v>23</v>
      </c>
      <c r="Q24" s="11">
        <v>45626</v>
      </c>
      <c r="R24">
        <v>37219.56</v>
      </c>
      <c r="S24">
        <v>582220.25999999978</v>
      </c>
      <c r="T24">
        <v>545000.69999999972</v>
      </c>
      <c r="U24" t="s">
        <v>454</v>
      </c>
      <c r="W24" s="11">
        <v>45626</v>
      </c>
      <c r="X24" s="11">
        <v>45626</v>
      </c>
    </row>
    <row r="25" spans="1:24" x14ac:dyDescent="0.45">
      <c r="A25" t="s">
        <v>35</v>
      </c>
      <c r="B25" t="s">
        <v>36</v>
      </c>
      <c r="C25">
        <v>6505</v>
      </c>
      <c r="D25">
        <v>1000</v>
      </c>
      <c r="E25" t="s">
        <v>39</v>
      </c>
      <c r="F25" t="s">
        <v>40</v>
      </c>
      <c r="G25">
        <v>45258487</v>
      </c>
      <c r="H25" t="s">
        <v>42</v>
      </c>
      <c r="I25" s="11">
        <v>44954</v>
      </c>
      <c r="J25" s="11">
        <v>44941</v>
      </c>
      <c r="K25" s="11">
        <v>46036</v>
      </c>
      <c r="M25" t="s">
        <v>43</v>
      </c>
      <c r="N25">
        <v>1456878.37</v>
      </c>
      <c r="O25">
        <v>2</v>
      </c>
      <c r="P25">
        <v>24</v>
      </c>
      <c r="Q25" s="11">
        <v>45661</v>
      </c>
      <c r="R25">
        <v>46524.45</v>
      </c>
      <c r="S25">
        <v>545000.69999999972</v>
      </c>
      <c r="T25">
        <v>498476.24999999971</v>
      </c>
      <c r="U25" t="s">
        <v>454</v>
      </c>
      <c r="W25" s="11">
        <v>45688</v>
      </c>
      <c r="X25" s="11">
        <v>45661</v>
      </c>
    </row>
    <row r="26" spans="1:24" x14ac:dyDescent="0.45">
      <c r="A26" t="s">
        <v>35</v>
      </c>
      <c r="B26" t="s">
        <v>36</v>
      </c>
      <c r="C26">
        <v>6505</v>
      </c>
      <c r="D26">
        <v>1000</v>
      </c>
      <c r="E26" t="s">
        <v>39</v>
      </c>
      <c r="F26" t="s">
        <v>40</v>
      </c>
      <c r="G26">
        <v>45258487</v>
      </c>
      <c r="H26" t="s">
        <v>42</v>
      </c>
      <c r="I26" s="11">
        <v>44954</v>
      </c>
      <c r="J26" s="11">
        <v>44941</v>
      </c>
      <c r="K26" s="11">
        <v>46036</v>
      </c>
      <c r="M26" t="s">
        <v>43</v>
      </c>
      <c r="N26">
        <v>1456878.37</v>
      </c>
      <c r="O26">
        <v>2</v>
      </c>
      <c r="P26">
        <v>25</v>
      </c>
      <c r="Q26" s="11">
        <v>45689</v>
      </c>
      <c r="R26">
        <v>37219.56</v>
      </c>
      <c r="S26">
        <v>498476.24999999971</v>
      </c>
      <c r="T26">
        <v>461256.68999999971</v>
      </c>
      <c r="U26" t="s">
        <v>454</v>
      </c>
      <c r="W26" s="11">
        <v>45716</v>
      </c>
      <c r="X26" s="11">
        <v>45689</v>
      </c>
    </row>
    <row r="27" spans="1:24" x14ac:dyDescent="0.45">
      <c r="A27" t="s">
        <v>35</v>
      </c>
      <c r="B27" t="s">
        <v>36</v>
      </c>
      <c r="C27">
        <v>6505</v>
      </c>
      <c r="D27">
        <v>1000</v>
      </c>
      <c r="E27" t="s">
        <v>39</v>
      </c>
      <c r="F27" t="s">
        <v>40</v>
      </c>
      <c r="G27">
        <v>45258487</v>
      </c>
      <c r="H27" t="s">
        <v>42</v>
      </c>
      <c r="I27" s="11">
        <v>44954</v>
      </c>
      <c r="J27" s="11">
        <v>44941</v>
      </c>
      <c r="K27" s="11">
        <v>46036</v>
      </c>
      <c r="M27" t="s">
        <v>43</v>
      </c>
      <c r="N27">
        <v>1456878.37</v>
      </c>
      <c r="O27">
        <v>2</v>
      </c>
      <c r="P27">
        <v>26</v>
      </c>
      <c r="Q27" s="11">
        <v>45717</v>
      </c>
      <c r="R27">
        <v>37219.56</v>
      </c>
      <c r="S27">
        <v>461256.68999999971</v>
      </c>
      <c r="T27">
        <v>424037.12999999971</v>
      </c>
      <c r="U27" t="s">
        <v>454</v>
      </c>
      <c r="W27" s="11">
        <v>45747</v>
      </c>
      <c r="X27" s="11">
        <v>45717</v>
      </c>
    </row>
    <row r="28" spans="1:24" x14ac:dyDescent="0.45">
      <c r="A28" t="s">
        <v>35</v>
      </c>
      <c r="B28" t="s">
        <v>36</v>
      </c>
      <c r="C28">
        <v>6505</v>
      </c>
      <c r="D28">
        <v>1000</v>
      </c>
      <c r="E28" t="s">
        <v>39</v>
      </c>
      <c r="F28" t="s">
        <v>40</v>
      </c>
      <c r="G28">
        <v>45258487</v>
      </c>
      <c r="H28" t="s">
        <v>42</v>
      </c>
      <c r="I28" s="11">
        <v>44954</v>
      </c>
      <c r="J28" s="11">
        <v>44941</v>
      </c>
      <c r="K28" s="11">
        <v>46036</v>
      </c>
      <c r="M28" t="s">
        <v>43</v>
      </c>
      <c r="N28">
        <v>1456878.37</v>
      </c>
      <c r="O28">
        <v>2</v>
      </c>
      <c r="P28">
        <v>27</v>
      </c>
      <c r="Q28" s="11">
        <v>45752</v>
      </c>
      <c r="R28">
        <v>46524.45</v>
      </c>
      <c r="S28">
        <v>424037.12999999971</v>
      </c>
      <c r="T28">
        <v>377512.6799999997</v>
      </c>
      <c r="U28" t="s">
        <v>454</v>
      </c>
      <c r="W28" s="11">
        <v>45777</v>
      </c>
      <c r="X28" s="11">
        <v>45752</v>
      </c>
    </row>
    <row r="29" spans="1:24" x14ac:dyDescent="0.45">
      <c r="A29" t="s">
        <v>35</v>
      </c>
      <c r="B29" t="s">
        <v>36</v>
      </c>
      <c r="C29">
        <v>6505</v>
      </c>
      <c r="D29">
        <v>1000</v>
      </c>
      <c r="E29" t="s">
        <v>39</v>
      </c>
      <c r="F29" t="s">
        <v>40</v>
      </c>
      <c r="G29">
        <v>45258487</v>
      </c>
      <c r="H29" t="s">
        <v>42</v>
      </c>
      <c r="I29" s="11">
        <v>44954</v>
      </c>
      <c r="J29" s="11">
        <v>44941</v>
      </c>
      <c r="K29" s="11">
        <v>46036</v>
      </c>
      <c r="M29" t="s">
        <v>43</v>
      </c>
      <c r="N29">
        <v>1456878.37</v>
      </c>
      <c r="O29">
        <v>2</v>
      </c>
      <c r="P29">
        <v>28</v>
      </c>
      <c r="Q29" s="11">
        <v>45780</v>
      </c>
      <c r="R29">
        <v>37219.56</v>
      </c>
      <c r="S29">
        <v>377512.6799999997</v>
      </c>
      <c r="T29">
        <v>340293.1199999997</v>
      </c>
      <c r="U29" t="s">
        <v>454</v>
      </c>
      <c r="W29" s="11">
        <v>45808</v>
      </c>
      <c r="X29" s="11">
        <v>45780</v>
      </c>
    </row>
    <row r="30" spans="1:24" x14ac:dyDescent="0.45">
      <c r="A30" t="s">
        <v>35</v>
      </c>
      <c r="B30" t="s">
        <v>36</v>
      </c>
      <c r="C30">
        <v>6505</v>
      </c>
      <c r="D30">
        <v>1000</v>
      </c>
      <c r="E30" t="s">
        <v>39</v>
      </c>
      <c r="F30" t="s">
        <v>40</v>
      </c>
      <c r="G30">
        <v>45258487</v>
      </c>
      <c r="H30" t="s">
        <v>42</v>
      </c>
      <c r="I30" s="11">
        <v>44954</v>
      </c>
      <c r="J30" s="11">
        <v>44941</v>
      </c>
      <c r="K30" s="11">
        <v>46036</v>
      </c>
      <c r="M30" t="s">
        <v>43</v>
      </c>
      <c r="N30">
        <v>1456878.37</v>
      </c>
      <c r="O30">
        <v>2</v>
      </c>
      <c r="P30">
        <v>29</v>
      </c>
      <c r="Q30" s="11">
        <v>45808</v>
      </c>
      <c r="R30">
        <v>37219.56</v>
      </c>
      <c r="S30">
        <v>340293.1199999997</v>
      </c>
      <c r="T30">
        <v>303073.55999999971</v>
      </c>
      <c r="U30" t="s">
        <v>454</v>
      </c>
      <c r="W30" s="11">
        <v>45808</v>
      </c>
      <c r="X30" s="11">
        <v>45808</v>
      </c>
    </row>
    <row r="31" spans="1:24" x14ac:dyDescent="0.45">
      <c r="A31" t="s">
        <v>35</v>
      </c>
      <c r="B31" t="s">
        <v>36</v>
      </c>
      <c r="C31">
        <v>6505</v>
      </c>
      <c r="D31">
        <v>1000</v>
      </c>
      <c r="E31" t="s">
        <v>39</v>
      </c>
      <c r="F31" t="s">
        <v>40</v>
      </c>
      <c r="G31">
        <v>45258487</v>
      </c>
      <c r="H31" t="s">
        <v>42</v>
      </c>
      <c r="I31" s="11">
        <v>44954</v>
      </c>
      <c r="J31" s="11">
        <v>44941</v>
      </c>
      <c r="K31" s="11">
        <v>46036</v>
      </c>
      <c r="M31" t="s">
        <v>43</v>
      </c>
      <c r="N31">
        <v>1456878.37</v>
      </c>
      <c r="O31">
        <v>2</v>
      </c>
      <c r="P31">
        <v>30</v>
      </c>
      <c r="Q31" s="11">
        <v>45843</v>
      </c>
      <c r="R31">
        <v>46524.45</v>
      </c>
      <c r="S31">
        <v>303073.55999999971</v>
      </c>
      <c r="T31">
        <v>256549.10999999969</v>
      </c>
      <c r="U31" t="s">
        <v>454</v>
      </c>
      <c r="W31" s="11">
        <v>45869</v>
      </c>
      <c r="X31" s="11">
        <v>45843</v>
      </c>
    </row>
    <row r="32" spans="1:24" x14ac:dyDescent="0.45">
      <c r="A32" t="s">
        <v>35</v>
      </c>
      <c r="B32" t="s">
        <v>36</v>
      </c>
      <c r="C32">
        <v>6505</v>
      </c>
      <c r="D32">
        <v>1000</v>
      </c>
      <c r="E32" t="s">
        <v>39</v>
      </c>
      <c r="F32" t="s">
        <v>40</v>
      </c>
      <c r="G32">
        <v>45258487</v>
      </c>
      <c r="H32" t="s">
        <v>42</v>
      </c>
      <c r="I32" s="11">
        <v>44954</v>
      </c>
      <c r="J32" s="11">
        <v>44941</v>
      </c>
      <c r="K32" s="11">
        <v>46036</v>
      </c>
      <c r="M32" t="s">
        <v>43</v>
      </c>
      <c r="N32">
        <v>1456878.37</v>
      </c>
      <c r="O32">
        <v>2</v>
      </c>
      <c r="P32">
        <v>31</v>
      </c>
      <c r="Q32" s="11">
        <v>45871</v>
      </c>
      <c r="R32">
        <v>37219.56</v>
      </c>
      <c r="S32">
        <v>256549.10999999969</v>
      </c>
      <c r="T32">
        <v>219329.5499999997</v>
      </c>
      <c r="U32" t="s">
        <v>454</v>
      </c>
      <c r="W32" s="11">
        <v>45900</v>
      </c>
      <c r="X32" s="11">
        <v>45871</v>
      </c>
    </row>
    <row r="33" spans="1:24" x14ac:dyDescent="0.45">
      <c r="A33" t="s">
        <v>35</v>
      </c>
      <c r="B33" t="s">
        <v>36</v>
      </c>
      <c r="C33">
        <v>6505</v>
      </c>
      <c r="D33">
        <v>1000</v>
      </c>
      <c r="E33" t="s">
        <v>39</v>
      </c>
      <c r="F33" t="s">
        <v>40</v>
      </c>
      <c r="G33">
        <v>45258487</v>
      </c>
      <c r="H33" t="s">
        <v>42</v>
      </c>
      <c r="I33" s="11">
        <v>44954</v>
      </c>
      <c r="J33" s="11">
        <v>44941</v>
      </c>
      <c r="K33" s="11">
        <v>46036</v>
      </c>
      <c r="M33" t="s">
        <v>43</v>
      </c>
      <c r="N33">
        <v>1456878.37</v>
      </c>
      <c r="O33">
        <v>2</v>
      </c>
      <c r="P33">
        <v>32</v>
      </c>
      <c r="Q33" s="11">
        <v>45899</v>
      </c>
      <c r="R33">
        <v>37219.56</v>
      </c>
      <c r="S33">
        <v>219329.5499999997</v>
      </c>
      <c r="T33">
        <v>182109.9899999997</v>
      </c>
      <c r="U33" t="s">
        <v>454</v>
      </c>
      <c r="W33" s="11">
        <v>45900</v>
      </c>
      <c r="X33" s="11">
        <v>45899</v>
      </c>
    </row>
    <row r="34" spans="1:24" x14ac:dyDescent="0.45">
      <c r="A34" t="s">
        <v>35</v>
      </c>
      <c r="B34" t="s">
        <v>36</v>
      </c>
      <c r="C34">
        <v>6505</v>
      </c>
      <c r="D34">
        <v>1000</v>
      </c>
      <c r="E34" t="s">
        <v>39</v>
      </c>
      <c r="F34" t="s">
        <v>40</v>
      </c>
      <c r="G34">
        <v>45258487</v>
      </c>
      <c r="H34" t="s">
        <v>42</v>
      </c>
      <c r="I34" s="11">
        <v>44954</v>
      </c>
      <c r="J34" s="11">
        <v>44941</v>
      </c>
      <c r="K34" s="11">
        <v>46036</v>
      </c>
      <c r="M34" t="s">
        <v>43</v>
      </c>
      <c r="N34">
        <v>1456878.37</v>
      </c>
      <c r="O34">
        <v>2</v>
      </c>
      <c r="P34">
        <v>33</v>
      </c>
      <c r="Q34" s="11">
        <v>45934</v>
      </c>
      <c r="R34">
        <v>46524.45</v>
      </c>
      <c r="S34">
        <v>182109.9899999997</v>
      </c>
      <c r="T34">
        <v>135585.53999999969</v>
      </c>
      <c r="U34" t="s">
        <v>454</v>
      </c>
      <c r="W34" s="11">
        <v>45961</v>
      </c>
      <c r="X34" s="11">
        <v>45934</v>
      </c>
    </row>
    <row r="35" spans="1:24" x14ac:dyDescent="0.45">
      <c r="A35" t="s">
        <v>35</v>
      </c>
      <c r="B35" t="s">
        <v>36</v>
      </c>
      <c r="C35">
        <v>6505</v>
      </c>
      <c r="D35">
        <v>1000</v>
      </c>
      <c r="E35" t="s">
        <v>39</v>
      </c>
      <c r="F35" t="s">
        <v>40</v>
      </c>
      <c r="G35">
        <v>45258487</v>
      </c>
      <c r="H35" t="s">
        <v>42</v>
      </c>
      <c r="I35" s="11">
        <v>44954</v>
      </c>
      <c r="J35" s="11">
        <v>44941</v>
      </c>
      <c r="K35" s="11">
        <v>46036</v>
      </c>
      <c r="M35" t="s">
        <v>43</v>
      </c>
      <c r="N35">
        <v>1456878.37</v>
      </c>
      <c r="O35">
        <v>2</v>
      </c>
      <c r="P35">
        <v>34</v>
      </c>
      <c r="Q35" s="11">
        <v>45962</v>
      </c>
      <c r="R35">
        <v>37219.56</v>
      </c>
      <c r="S35">
        <v>135585.53999999969</v>
      </c>
      <c r="T35">
        <v>98365.97999999969</v>
      </c>
      <c r="U35" t="s">
        <v>454</v>
      </c>
      <c r="W35" s="11">
        <v>45991</v>
      </c>
      <c r="X35" s="11">
        <v>45962</v>
      </c>
    </row>
    <row r="36" spans="1:24" x14ac:dyDescent="0.45">
      <c r="A36" t="s">
        <v>35</v>
      </c>
      <c r="B36" t="s">
        <v>36</v>
      </c>
      <c r="C36">
        <v>6505</v>
      </c>
      <c r="D36">
        <v>1000</v>
      </c>
      <c r="E36" t="s">
        <v>39</v>
      </c>
      <c r="F36" t="s">
        <v>40</v>
      </c>
      <c r="G36">
        <v>45258487</v>
      </c>
      <c r="H36" t="s">
        <v>42</v>
      </c>
      <c r="I36" s="11">
        <v>44954</v>
      </c>
      <c r="J36" s="11">
        <v>44941</v>
      </c>
      <c r="K36" s="11">
        <v>46036</v>
      </c>
      <c r="M36" t="s">
        <v>43</v>
      </c>
      <c r="N36">
        <v>1456878.37</v>
      </c>
      <c r="O36">
        <v>2</v>
      </c>
      <c r="P36">
        <v>35</v>
      </c>
      <c r="Q36" s="11">
        <v>45990</v>
      </c>
      <c r="R36">
        <v>37219.56</v>
      </c>
      <c r="S36">
        <v>98365.97999999969</v>
      </c>
      <c r="T36">
        <v>61146.419999999693</v>
      </c>
      <c r="U36" t="s">
        <v>454</v>
      </c>
      <c r="W36" s="11">
        <v>45991</v>
      </c>
      <c r="X36" s="11">
        <v>45990</v>
      </c>
    </row>
    <row r="37" spans="1:24" x14ac:dyDescent="0.45">
      <c r="A37" t="s">
        <v>35</v>
      </c>
      <c r="B37" t="s">
        <v>36</v>
      </c>
      <c r="C37">
        <v>6505</v>
      </c>
      <c r="D37">
        <v>1000</v>
      </c>
      <c r="E37" t="s">
        <v>39</v>
      </c>
      <c r="F37" t="s">
        <v>40</v>
      </c>
      <c r="G37">
        <v>45258487</v>
      </c>
      <c r="H37" t="s">
        <v>42</v>
      </c>
      <c r="I37" s="11">
        <v>44954</v>
      </c>
      <c r="J37" s="11">
        <v>44941</v>
      </c>
      <c r="K37" s="11">
        <v>46036</v>
      </c>
      <c r="M37" t="s">
        <v>43</v>
      </c>
      <c r="N37">
        <v>1456878.37</v>
      </c>
      <c r="O37">
        <v>2</v>
      </c>
      <c r="P37">
        <v>36</v>
      </c>
      <c r="Q37" s="11">
        <v>46025</v>
      </c>
      <c r="R37">
        <v>46524.45</v>
      </c>
      <c r="S37">
        <v>61146.419999999693</v>
      </c>
      <c r="T37">
        <v>14621.969999999696</v>
      </c>
      <c r="U37" t="s">
        <v>454</v>
      </c>
      <c r="W37" s="11">
        <v>46053</v>
      </c>
      <c r="X37" s="11">
        <v>46025</v>
      </c>
    </row>
    <row r="38" spans="1:24" x14ac:dyDescent="0.45">
      <c r="A38" t="s">
        <v>35</v>
      </c>
      <c r="B38" t="s">
        <v>36</v>
      </c>
      <c r="C38">
        <v>6505</v>
      </c>
      <c r="D38">
        <v>1000</v>
      </c>
      <c r="E38" t="s">
        <v>39</v>
      </c>
      <c r="F38" t="s">
        <v>40</v>
      </c>
      <c r="G38">
        <v>45258487</v>
      </c>
      <c r="H38" t="s">
        <v>42</v>
      </c>
      <c r="I38" s="11">
        <v>44954</v>
      </c>
      <c r="J38" s="11">
        <v>44941</v>
      </c>
      <c r="K38" s="11">
        <v>46036</v>
      </c>
      <c r="M38" t="s">
        <v>43</v>
      </c>
      <c r="N38">
        <v>1456878.37</v>
      </c>
      <c r="O38">
        <v>2</v>
      </c>
      <c r="P38">
        <v>37</v>
      </c>
      <c r="Q38" s="11">
        <v>46053</v>
      </c>
      <c r="R38">
        <v>14621.97</v>
      </c>
      <c r="S38">
        <v>14621.969999999696</v>
      </c>
      <c r="T38">
        <v>-3.0377123039215803E-10</v>
      </c>
      <c r="U38" t="s">
        <v>454</v>
      </c>
      <c r="W38" s="11">
        <v>46053</v>
      </c>
      <c r="X38" s="11">
        <v>46053</v>
      </c>
    </row>
    <row r="39" spans="1:24" x14ac:dyDescent="0.45">
      <c r="A39" t="s">
        <v>44</v>
      </c>
      <c r="B39" t="s">
        <v>45</v>
      </c>
      <c r="C39">
        <v>6505</v>
      </c>
      <c r="D39">
        <v>1000</v>
      </c>
      <c r="E39" t="s">
        <v>39</v>
      </c>
      <c r="F39" t="s">
        <v>46</v>
      </c>
      <c r="G39" t="s">
        <v>47</v>
      </c>
      <c r="H39" t="s">
        <v>42</v>
      </c>
      <c r="I39" s="11">
        <v>44618</v>
      </c>
      <c r="J39" s="11">
        <v>44593</v>
      </c>
      <c r="K39" s="11">
        <v>45688</v>
      </c>
      <c r="M39" t="s">
        <v>43</v>
      </c>
      <c r="N39">
        <v>98548.14</v>
      </c>
      <c r="O39">
        <v>3</v>
      </c>
      <c r="P39">
        <v>1</v>
      </c>
      <c r="Q39" s="11">
        <v>44618</v>
      </c>
      <c r="R39">
        <v>2333.7400000000002</v>
      </c>
      <c r="S39">
        <v>98548.14</v>
      </c>
      <c r="T39">
        <v>96214.399999999994</v>
      </c>
      <c r="U39" t="s">
        <v>455</v>
      </c>
      <c r="W39" s="11">
        <v>44620</v>
      </c>
      <c r="X39" s="11">
        <v>44618</v>
      </c>
    </row>
    <row r="40" spans="1:24" x14ac:dyDescent="0.45">
      <c r="A40" t="s">
        <v>44</v>
      </c>
      <c r="B40" t="s">
        <v>45</v>
      </c>
      <c r="C40">
        <v>6505</v>
      </c>
      <c r="D40">
        <v>1000</v>
      </c>
      <c r="E40" t="s">
        <v>39</v>
      </c>
      <c r="F40" t="s">
        <v>46</v>
      </c>
      <c r="G40" t="s">
        <v>47</v>
      </c>
      <c r="H40" t="s">
        <v>42</v>
      </c>
      <c r="I40" s="11">
        <v>44618</v>
      </c>
      <c r="J40" s="11">
        <v>44593</v>
      </c>
      <c r="K40" s="11">
        <v>45688</v>
      </c>
      <c r="M40" t="s">
        <v>43</v>
      </c>
      <c r="N40">
        <v>98548.14</v>
      </c>
      <c r="O40">
        <v>3</v>
      </c>
      <c r="P40">
        <v>2</v>
      </c>
      <c r="Q40" s="11">
        <v>44653</v>
      </c>
      <c r="R40">
        <v>3147.2000000000003</v>
      </c>
      <c r="S40">
        <v>96214.399999999994</v>
      </c>
      <c r="T40">
        <v>93067.199999999997</v>
      </c>
      <c r="U40" t="s">
        <v>455</v>
      </c>
      <c r="W40" s="11">
        <v>44681</v>
      </c>
      <c r="X40" s="11">
        <v>44653</v>
      </c>
    </row>
    <row r="41" spans="1:24" x14ac:dyDescent="0.45">
      <c r="A41" t="s">
        <v>44</v>
      </c>
      <c r="B41" t="s">
        <v>45</v>
      </c>
      <c r="C41">
        <v>6505</v>
      </c>
      <c r="D41">
        <v>1000</v>
      </c>
      <c r="E41" t="s">
        <v>39</v>
      </c>
      <c r="F41" t="s">
        <v>46</v>
      </c>
      <c r="G41" t="s">
        <v>47</v>
      </c>
      <c r="H41" t="s">
        <v>42</v>
      </c>
      <c r="I41" s="11">
        <v>44618</v>
      </c>
      <c r="J41" s="11">
        <v>44593</v>
      </c>
      <c r="K41" s="11">
        <v>45688</v>
      </c>
      <c r="M41" t="s">
        <v>43</v>
      </c>
      <c r="N41">
        <v>98548.14</v>
      </c>
      <c r="O41">
        <v>3</v>
      </c>
      <c r="P41">
        <v>3</v>
      </c>
      <c r="Q41" s="11">
        <v>44681</v>
      </c>
      <c r="R41">
        <v>2517.7600000000002</v>
      </c>
      <c r="S41">
        <v>93067.199999999997</v>
      </c>
      <c r="T41">
        <v>90549.440000000002</v>
      </c>
      <c r="U41" t="s">
        <v>455</v>
      </c>
      <c r="W41" s="11">
        <v>44681</v>
      </c>
      <c r="X41" s="11">
        <v>44681</v>
      </c>
    </row>
    <row r="42" spans="1:24" x14ac:dyDescent="0.45">
      <c r="A42" t="s">
        <v>44</v>
      </c>
      <c r="B42" t="s">
        <v>45</v>
      </c>
      <c r="C42">
        <v>6505</v>
      </c>
      <c r="D42">
        <v>1000</v>
      </c>
      <c r="E42" t="s">
        <v>39</v>
      </c>
      <c r="F42" t="s">
        <v>46</v>
      </c>
      <c r="G42" t="s">
        <v>47</v>
      </c>
      <c r="H42" t="s">
        <v>42</v>
      </c>
      <c r="I42" s="11">
        <v>44618</v>
      </c>
      <c r="J42" s="11">
        <v>44593</v>
      </c>
      <c r="K42" s="11">
        <v>45688</v>
      </c>
      <c r="M42" t="s">
        <v>43</v>
      </c>
      <c r="N42">
        <v>98548.14</v>
      </c>
      <c r="O42">
        <v>3</v>
      </c>
      <c r="P42">
        <v>4</v>
      </c>
      <c r="Q42" s="11">
        <v>44709</v>
      </c>
      <c r="R42">
        <v>2517.7600000000002</v>
      </c>
      <c r="S42">
        <v>90549.440000000002</v>
      </c>
      <c r="T42">
        <v>88031.680000000008</v>
      </c>
      <c r="U42" t="s">
        <v>455</v>
      </c>
      <c r="W42" s="11">
        <v>44712</v>
      </c>
      <c r="X42" s="11">
        <v>44709</v>
      </c>
    </row>
    <row r="43" spans="1:24" x14ac:dyDescent="0.45">
      <c r="A43" t="s">
        <v>44</v>
      </c>
      <c r="B43" t="s">
        <v>45</v>
      </c>
      <c r="C43">
        <v>6505</v>
      </c>
      <c r="D43">
        <v>1000</v>
      </c>
      <c r="E43" t="s">
        <v>39</v>
      </c>
      <c r="F43" t="s">
        <v>46</v>
      </c>
      <c r="G43" t="s">
        <v>47</v>
      </c>
      <c r="H43" t="s">
        <v>42</v>
      </c>
      <c r="I43" s="11">
        <v>44618</v>
      </c>
      <c r="J43" s="11">
        <v>44593</v>
      </c>
      <c r="K43" s="11">
        <v>45688</v>
      </c>
      <c r="M43" t="s">
        <v>43</v>
      </c>
      <c r="N43">
        <v>98548.14</v>
      </c>
      <c r="O43">
        <v>3</v>
      </c>
      <c r="P43">
        <v>5</v>
      </c>
      <c r="Q43" s="11">
        <v>44744</v>
      </c>
      <c r="R43">
        <v>3147.2000000000003</v>
      </c>
      <c r="S43">
        <v>88031.680000000008</v>
      </c>
      <c r="T43">
        <v>84884.48000000001</v>
      </c>
      <c r="U43" t="s">
        <v>455</v>
      </c>
      <c r="W43" s="11">
        <v>44773</v>
      </c>
      <c r="X43" s="11">
        <v>44744</v>
      </c>
    </row>
    <row r="44" spans="1:24" x14ac:dyDescent="0.45">
      <c r="A44" t="s">
        <v>44</v>
      </c>
      <c r="B44" t="s">
        <v>45</v>
      </c>
      <c r="C44">
        <v>6505</v>
      </c>
      <c r="D44">
        <v>1000</v>
      </c>
      <c r="E44" t="s">
        <v>39</v>
      </c>
      <c r="F44" t="s">
        <v>46</v>
      </c>
      <c r="G44" t="s">
        <v>47</v>
      </c>
      <c r="H44" t="s">
        <v>42</v>
      </c>
      <c r="I44" s="11">
        <v>44618</v>
      </c>
      <c r="J44" s="11">
        <v>44593</v>
      </c>
      <c r="K44" s="11">
        <v>45688</v>
      </c>
      <c r="M44" t="s">
        <v>43</v>
      </c>
      <c r="N44">
        <v>98548.14</v>
      </c>
      <c r="O44">
        <v>3</v>
      </c>
      <c r="P44">
        <v>6</v>
      </c>
      <c r="Q44" s="11">
        <v>44772</v>
      </c>
      <c r="R44">
        <v>2517.7600000000002</v>
      </c>
      <c r="S44">
        <v>84884.48000000001</v>
      </c>
      <c r="T44">
        <v>82366.720000000016</v>
      </c>
      <c r="U44" t="s">
        <v>455</v>
      </c>
      <c r="W44" s="11">
        <v>44773</v>
      </c>
      <c r="X44" s="11">
        <v>44772</v>
      </c>
    </row>
    <row r="45" spans="1:24" x14ac:dyDescent="0.45">
      <c r="A45" t="s">
        <v>44</v>
      </c>
      <c r="B45" t="s">
        <v>45</v>
      </c>
      <c r="C45">
        <v>6505</v>
      </c>
      <c r="D45">
        <v>1000</v>
      </c>
      <c r="E45" t="s">
        <v>39</v>
      </c>
      <c r="F45" t="s">
        <v>46</v>
      </c>
      <c r="G45" t="s">
        <v>47</v>
      </c>
      <c r="H45" t="s">
        <v>42</v>
      </c>
      <c r="I45" s="11">
        <v>44618</v>
      </c>
      <c r="J45" s="11">
        <v>44593</v>
      </c>
      <c r="K45" s="11">
        <v>45688</v>
      </c>
      <c r="M45" t="s">
        <v>43</v>
      </c>
      <c r="N45">
        <v>98548.14</v>
      </c>
      <c r="O45">
        <v>3</v>
      </c>
      <c r="P45">
        <v>7</v>
      </c>
      <c r="Q45" s="11">
        <v>44800</v>
      </c>
      <c r="R45">
        <v>2517.7600000000002</v>
      </c>
      <c r="S45">
        <v>82366.720000000016</v>
      </c>
      <c r="T45">
        <v>79848.960000000021</v>
      </c>
      <c r="U45" t="s">
        <v>455</v>
      </c>
      <c r="W45" s="11">
        <v>44804</v>
      </c>
      <c r="X45" s="11">
        <v>44800</v>
      </c>
    </row>
    <row r="46" spans="1:24" x14ac:dyDescent="0.45">
      <c r="A46" t="s">
        <v>44</v>
      </c>
      <c r="B46" t="s">
        <v>45</v>
      </c>
      <c r="C46">
        <v>6505</v>
      </c>
      <c r="D46">
        <v>1000</v>
      </c>
      <c r="E46" t="s">
        <v>39</v>
      </c>
      <c r="F46" t="s">
        <v>46</v>
      </c>
      <c r="G46" t="s">
        <v>47</v>
      </c>
      <c r="H46" t="s">
        <v>42</v>
      </c>
      <c r="I46" s="11">
        <v>44618</v>
      </c>
      <c r="J46" s="11">
        <v>44593</v>
      </c>
      <c r="K46" s="11">
        <v>45688</v>
      </c>
      <c r="M46" t="s">
        <v>43</v>
      </c>
      <c r="N46">
        <v>98548.14</v>
      </c>
      <c r="O46">
        <v>3</v>
      </c>
      <c r="P46">
        <v>8</v>
      </c>
      <c r="Q46" s="11">
        <v>44835</v>
      </c>
      <c r="R46">
        <v>3147.2000000000003</v>
      </c>
      <c r="S46">
        <v>79848.960000000021</v>
      </c>
      <c r="T46">
        <v>76701.760000000024</v>
      </c>
      <c r="U46" t="s">
        <v>455</v>
      </c>
      <c r="W46" s="11">
        <v>44865</v>
      </c>
      <c r="X46" s="11">
        <v>44835</v>
      </c>
    </row>
    <row r="47" spans="1:24" x14ac:dyDescent="0.45">
      <c r="A47" t="s">
        <v>44</v>
      </c>
      <c r="B47" t="s">
        <v>45</v>
      </c>
      <c r="C47">
        <v>6505</v>
      </c>
      <c r="D47">
        <v>1000</v>
      </c>
      <c r="E47" t="s">
        <v>39</v>
      </c>
      <c r="F47" t="s">
        <v>46</v>
      </c>
      <c r="G47" t="s">
        <v>47</v>
      </c>
      <c r="H47" t="s">
        <v>42</v>
      </c>
      <c r="I47" s="11">
        <v>44618</v>
      </c>
      <c r="J47" s="11">
        <v>44593</v>
      </c>
      <c r="K47" s="11">
        <v>45688</v>
      </c>
      <c r="M47" t="s">
        <v>43</v>
      </c>
      <c r="N47">
        <v>98548.14</v>
      </c>
      <c r="O47">
        <v>3</v>
      </c>
      <c r="P47">
        <v>9</v>
      </c>
      <c r="Q47" s="11">
        <v>44863</v>
      </c>
      <c r="R47">
        <v>2517.7600000000002</v>
      </c>
      <c r="S47">
        <v>76701.760000000024</v>
      </c>
      <c r="T47">
        <v>74184.000000000029</v>
      </c>
      <c r="U47" t="s">
        <v>455</v>
      </c>
      <c r="W47" s="11">
        <v>44865</v>
      </c>
      <c r="X47" s="11">
        <v>44863</v>
      </c>
    </row>
    <row r="48" spans="1:24" x14ac:dyDescent="0.45">
      <c r="A48" t="s">
        <v>44</v>
      </c>
      <c r="B48" t="s">
        <v>45</v>
      </c>
      <c r="C48">
        <v>6505</v>
      </c>
      <c r="D48">
        <v>1000</v>
      </c>
      <c r="E48" t="s">
        <v>39</v>
      </c>
      <c r="F48" t="s">
        <v>46</v>
      </c>
      <c r="G48" t="s">
        <v>47</v>
      </c>
      <c r="H48" t="s">
        <v>42</v>
      </c>
      <c r="I48" s="11">
        <v>44618</v>
      </c>
      <c r="J48" s="11">
        <v>44593</v>
      </c>
      <c r="K48" s="11">
        <v>45688</v>
      </c>
      <c r="M48" t="s">
        <v>43</v>
      </c>
      <c r="N48">
        <v>98548.14</v>
      </c>
      <c r="O48">
        <v>3</v>
      </c>
      <c r="P48">
        <v>10</v>
      </c>
      <c r="Q48" s="11">
        <v>44891</v>
      </c>
      <c r="R48">
        <v>2517.7600000000002</v>
      </c>
      <c r="S48">
        <v>74184.000000000029</v>
      </c>
      <c r="T48">
        <v>71666.240000000034</v>
      </c>
      <c r="U48" t="s">
        <v>455</v>
      </c>
      <c r="W48" s="11">
        <v>44895</v>
      </c>
      <c r="X48" s="11">
        <v>44891</v>
      </c>
    </row>
    <row r="49" spans="1:24" x14ac:dyDescent="0.45">
      <c r="A49" t="s">
        <v>44</v>
      </c>
      <c r="B49" t="s">
        <v>45</v>
      </c>
      <c r="C49">
        <v>6505</v>
      </c>
      <c r="D49">
        <v>1000</v>
      </c>
      <c r="E49" t="s">
        <v>39</v>
      </c>
      <c r="F49" t="s">
        <v>46</v>
      </c>
      <c r="G49" t="s">
        <v>47</v>
      </c>
      <c r="H49" t="s">
        <v>42</v>
      </c>
      <c r="I49" s="11">
        <v>44618</v>
      </c>
      <c r="J49" s="11">
        <v>44593</v>
      </c>
      <c r="K49" s="11">
        <v>45688</v>
      </c>
      <c r="M49" t="s">
        <v>43</v>
      </c>
      <c r="N49">
        <v>98548.14</v>
      </c>
      <c r="O49">
        <v>3</v>
      </c>
      <c r="P49">
        <v>11</v>
      </c>
      <c r="Q49" s="11">
        <v>44926</v>
      </c>
      <c r="R49">
        <v>3147.2000000000003</v>
      </c>
      <c r="S49">
        <v>71666.240000000034</v>
      </c>
      <c r="T49">
        <v>68519.040000000037</v>
      </c>
      <c r="U49" t="s">
        <v>455</v>
      </c>
      <c r="W49" s="11">
        <v>44926</v>
      </c>
      <c r="X49" s="11">
        <v>44926</v>
      </c>
    </row>
    <row r="50" spans="1:24" x14ac:dyDescent="0.45">
      <c r="A50" t="s">
        <v>44</v>
      </c>
      <c r="B50" t="s">
        <v>45</v>
      </c>
      <c r="C50">
        <v>6505</v>
      </c>
      <c r="D50">
        <v>1000</v>
      </c>
      <c r="E50" t="s">
        <v>39</v>
      </c>
      <c r="F50" t="s">
        <v>46</v>
      </c>
      <c r="G50" t="s">
        <v>47</v>
      </c>
      <c r="H50" t="s">
        <v>42</v>
      </c>
      <c r="I50" s="11">
        <v>44618</v>
      </c>
      <c r="J50" s="11">
        <v>44593</v>
      </c>
      <c r="K50" s="11">
        <v>45688</v>
      </c>
      <c r="M50" t="s">
        <v>43</v>
      </c>
      <c r="N50">
        <v>98548.14</v>
      </c>
      <c r="O50">
        <v>3</v>
      </c>
      <c r="P50">
        <v>12</v>
      </c>
      <c r="Q50" s="11">
        <v>44954</v>
      </c>
      <c r="R50">
        <v>2517.7600000000002</v>
      </c>
      <c r="S50">
        <v>68519.040000000037</v>
      </c>
      <c r="T50">
        <v>66001.280000000042</v>
      </c>
      <c r="U50" t="s">
        <v>455</v>
      </c>
      <c r="W50" s="11">
        <v>44957</v>
      </c>
      <c r="X50" s="11">
        <v>44954</v>
      </c>
    </row>
    <row r="51" spans="1:24" x14ac:dyDescent="0.45">
      <c r="A51" t="s">
        <v>44</v>
      </c>
      <c r="B51" t="s">
        <v>45</v>
      </c>
      <c r="C51">
        <v>6505</v>
      </c>
      <c r="D51">
        <v>1000</v>
      </c>
      <c r="E51" t="s">
        <v>39</v>
      </c>
      <c r="F51" t="s">
        <v>46</v>
      </c>
      <c r="G51" t="s">
        <v>47</v>
      </c>
      <c r="H51" t="s">
        <v>42</v>
      </c>
      <c r="I51" s="11">
        <v>44618</v>
      </c>
      <c r="J51" s="11">
        <v>44593</v>
      </c>
      <c r="K51" s="11">
        <v>45688</v>
      </c>
      <c r="M51" t="s">
        <v>43</v>
      </c>
      <c r="N51">
        <v>98548.14</v>
      </c>
      <c r="O51">
        <v>3</v>
      </c>
      <c r="P51">
        <v>13</v>
      </c>
      <c r="Q51" s="11">
        <v>44982</v>
      </c>
      <c r="R51">
        <v>2517.7600000000002</v>
      </c>
      <c r="S51">
        <v>66001.280000000042</v>
      </c>
      <c r="T51">
        <v>63483.52000000004</v>
      </c>
      <c r="U51" t="s">
        <v>455</v>
      </c>
      <c r="W51" s="11">
        <v>44985</v>
      </c>
      <c r="X51" s="11">
        <v>44982</v>
      </c>
    </row>
    <row r="52" spans="1:24" x14ac:dyDescent="0.45">
      <c r="A52" t="s">
        <v>44</v>
      </c>
      <c r="B52" t="s">
        <v>45</v>
      </c>
      <c r="C52">
        <v>6505</v>
      </c>
      <c r="D52">
        <v>1000</v>
      </c>
      <c r="E52" t="s">
        <v>39</v>
      </c>
      <c r="F52" t="s">
        <v>46</v>
      </c>
      <c r="G52" t="s">
        <v>47</v>
      </c>
      <c r="H52" t="s">
        <v>42</v>
      </c>
      <c r="I52" s="11">
        <v>44618</v>
      </c>
      <c r="J52" s="11">
        <v>44593</v>
      </c>
      <c r="K52" s="11">
        <v>45688</v>
      </c>
      <c r="M52" t="s">
        <v>43</v>
      </c>
      <c r="N52">
        <v>98548.14</v>
      </c>
      <c r="O52">
        <v>3</v>
      </c>
      <c r="P52">
        <v>14</v>
      </c>
      <c r="Q52" s="11">
        <v>45017</v>
      </c>
      <c r="R52">
        <v>3147.2000000000003</v>
      </c>
      <c r="S52">
        <v>63483.52000000004</v>
      </c>
      <c r="T52">
        <v>60336.320000000043</v>
      </c>
      <c r="U52" t="s">
        <v>455</v>
      </c>
      <c r="W52" s="11">
        <v>45046</v>
      </c>
      <c r="X52" s="11">
        <v>45017</v>
      </c>
    </row>
    <row r="53" spans="1:24" x14ac:dyDescent="0.45">
      <c r="A53" t="s">
        <v>44</v>
      </c>
      <c r="B53" t="s">
        <v>45</v>
      </c>
      <c r="C53">
        <v>6505</v>
      </c>
      <c r="D53">
        <v>1000</v>
      </c>
      <c r="E53" t="s">
        <v>39</v>
      </c>
      <c r="F53" t="s">
        <v>46</v>
      </c>
      <c r="G53" t="s">
        <v>47</v>
      </c>
      <c r="H53" t="s">
        <v>42</v>
      </c>
      <c r="I53" s="11">
        <v>44618</v>
      </c>
      <c r="J53" s="11">
        <v>44593</v>
      </c>
      <c r="K53" s="11">
        <v>45688</v>
      </c>
      <c r="M53" t="s">
        <v>43</v>
      </c>
      <c r="N53">
        <v>98548.14</v>
      </c>
      <c r="O53">
        <v>3</v>
      </c>
      <c r="P53">
        <v>15</v>
      </c>
      <c r="Q53" s="11">
        <v>45045</v>
      </c>
      <c r="R53">
        <v>2517.7600000000002</v>
      </c>
      <c r="S53">
        <v>60336.320000000043</v>
      </c>
      <c r="T53">
        <v>57818.560000000041</v>
      </c>
      <c r="U53" t="s">
        <v>455</v>
      </c>
      <c r="W53" s="11">
        <v>45046</v>
      </c>
      <c r="X53" s="11">
        <v>45045</v>
      </c>
    </row>
    <row r="54" spans="1:24" x14ac:dyDescent="0.45">
      <c r="A54" t="s">
        <v>44</v>
      </c>
      <c r="B54" t="s">
        <v>45</v>
      </c>
      <c r="C54">
        <v>6505</v>
      </c>
      <c r="D54">
        <v>1000</v>
      </c>
      <c r="E54" t="s">
        <v>39</v>
      </c>
      <c r="F54" t="s">
        <v>46</v>
      </c>
      <c r="G54" t="s">
        <v>47</v>
      </c>
      <c r="H54" t="s">
        <v>42</v>
      </c>
      <c r="I54" s="11">
        <v>44618</v>
      </c>
      <c r="J54" s="11">
        <v>44593</v>
      </c>
      <c r="K54" s="11">
        <v>45688</v>
      </c>
      <c r="M54" t="s">
        <v>43</v>
      </c>
      <c r="N54">
        <v>98548.14</v>
      </c>
      <c r="O54">
        <v>3</v>
      </c>
      <c r="P54">
        <v>16</v>
      </c>
      <c r="Q54" s="11">
        <v>45073</v>
      </c>
      <c r="R54">
        <v>2517.7600000000002</v>
      </c>
      <c r="S54">
        <v>57818.560000000041</v>
      </c>
      <c r="T54">
        <v>55300.800000000039</v>
      </c>
      <c r="U54" t="s">
        <v>455</v>
      </c>
      <c r="W54" s="11">
        <v>45077</v>
      </c>
      <c r="X54" s="11">
        <v>45073</v>
      </c>
    </row>
    <row r="55" spans="1:24" x14ac:dyDescent="0.45">
      <c r="A55" t="s">
        <v>44</v>
      </c>
      <c r="B55" t="s">
        <v>45</v>
      </c>
      <c r="C55">
        <v>6505</v>
      </c>
      <c r="D55">
        <v>1000</v>
      </c>
      <c r="E55" t="s">
        <v>39</v>
      </c>
      <c r="F55" t="s">
        <v>46</v>
      </c>
      <c r="G55" t="s">
        <v>47</v>
      </c>
      <c r="H55" t="s">
        <v>42</v>
      </c>
      <c r="I55" s="11">
        <v>44618</v>
      </c>
      <c r="J55" s="11">
        <v>44593</v>
      </c>
      <c r="K55" s="11">
        <v>45688</v>
      </c>
      <c r="M55" t="s">
        <v>43</v>
      </c>
      <c r="N55">
        <v>98548.14</v>
      </c>
      <c r="O55">
        <v>3</v>
      </c>
      <c r="P55">
        <v>17</v>
      </c>
      <c r="Q55" s="11">
        <v>45108</v>
      </c>
      <c r="R55">
        <v>3147.2000000000003</v>
      </c>
      <c r="S55">
        <v>55300.800000000039</v>
      </c>
      <c r="T55">
        <v>52153.600000000042</v>
      </c>
      <c r="U55" t="s">
        <v>455</v>
      </c>
      <c r="W55" s="11">
        <v>45138</v>
      </c>
      <c r="X55" s="11">
        <v>45108</v>
      </c>
    </row>
    <row r="56" spans="1:24" x14ac:dyDescent="0.45">
      <c r="A56" t="s">
        <v>44</v>
      </c>
      <c r="B56" t="s">
        <v>45</v>
      </c>
      <c r="C56">
        <v>6505</v>
      </c>
      <c r="D56">
        <v>1000</v>
      </c>
      <c r="E56" t="s">
        <v>39</v>
      </c>
      <c r="F56" t="s">
        <v>46</v>
      </c>
      <c r="G56" t="s">
        <v>47</v>
      </c>
      <c r="H56" t="s">
        <v>42</v>
      </c>
      <c r="I56" s="11">
        <v>44618</v>
      </c>
      <c r="J56" s="11">
        <v>44593</v>
      </c>
      <c r="K56" s="11">
        <v>45688</v>
      </c>
      <c r="M56" t="s">
        <v>43</v>
      </c>
      <c r="N56">
        <v>98548.14</v>
      </c>
      <c r="O56">
        <v>3</v>
      </c>
      <c r="P56">
        <v>18</v>
      </c>
      <c r="Q56" s="11">
        <v>45136</v>
      </c>
      <c r="R56">
        <v>2517.7600000000002</v>
      </c>
      <c r="S56">
        <v>52153.600000000042</v>
      </c>
      <c r="T56">
        <v>49635.84000000004</v>
      </c>
      <c r="U56" t="s">
        <v>455</v>
      </c>
      <c r="W56" s="11">
        <v>45138</v>
      </c>
      <c r="X56" s="11">
        <v>45136</v>
      </c>
    </row>
    <row r="57" spans="1:24" x14ac:dyDescent="0.45">
      <c r="A57" t="s">
        <v>44</v>
      </c>
      <c r="B57" t="s">
        <v>45</v>
      </c>
      <c r="C57">
        <v>6505</v>
      </c>
      <c r="D57">
        <v>1000</v>
      </c>
      <c r="E57" t="s">
        <v>39</v>
      </c>
      <c r="F57" t="s">
        <v>46</v>
      </c>
      <c r="G57" t="s">
        <v>47</v>
      </c>
      <c r="H57" t="s">
        <v>42</v>
      </c>
      <c r="I57" s="11">
        <v>44618</v>
      </c>
      <c r="J57" s="11">
        <v>44593</v>
      </c>
      <c r="K57" s="11">
        <v>45688</v>
      </c>
      <c r="M57" t="s">
        <v>43</v>
      </c>
      <c r="N57">
        <v>98548.14</v>
      </c>
      <c r="O57">
        <v>3</v>
      </c>
      <c r="P57">
        <v>19</v>
      </c>
      <c r="Q57" s="11">
        <v>45164</v>
      </c>
      <c r="R57">
        <v>2517.7600000000002</v>
      </c>
      <c r="S57">
        <v>49635.84000000004</v>
      </c>
      <c r="T57">
        <v>47118.080000000038</v>
      </c>
      <c r="U57" t="s">
        <v>455</v>
      </c>
      <c r="W57" s="11">
        <v>45169</v>
      </c>
      <c r="X57" s="11">
        <v>45164</v>
      </c>
    </row>
    <row r="58" spans="1:24" x14ac:dyDescent="0.45">
      <c r="A58" t="s">
        <v>44</v>
      </c>
      <c r="B58" t="s">
        <v>45</v>
      </c>
      <c r="C58">
        <v>6505</v>
      </c>
      <c r="D58">
        <v>1000</v>
      </c>
      <c r="E58" t="s">
        <v>39</v>
      </c>
      <c r="F58" t="s">
        <v>46</v>
      </c>
      <c r="G58" t="s">
        <v>47</v>
      </c>
      <c r="H58" t="s">
        <v>42</v>
      </c>
      <c r="I58" s="11">
        <v>44618</v>
      </c>
      <c r="J58" s="11">
        <v>44593</v>
      </c>
      <c r="K58" s="11">
        <v>45688</v>
      </c>
      <c r="M58" t="s">
        <v>43</v>
      </c>
      <c r="N58">
        <v>98548.14</v>
      </c>
      <c r="O58">
        <v>3</v>
      </c>
      <c r="P58">
        <v>20</v>
      </c>
      <c r="Q58" s="11">
        <v>45199</v>
      </c>
      <c r="R58">
        <v>3147.2000000000003</v>
      </c>
      <c r="S58">
        <v>47118.080000000038</v>
      </c>
      <c r="T58">
        <v>43970.880000000041</v>
      </c>
      <c r="U58" t="s">
        <v>455</v>
      </c>
      <c r="W58" s="11">
        <v>45199</v>
      </c>
      <c r="X58" s="11">
        <v>45199</v>
      </c>
    </row>
    <row r="59" spans="1:24" x14ac:dyDescent="0.45">
      <c r="A59" t="s">
        <v>44</v>
      </c>
      <c r="B59" t="s">
        <v>45</v>
      </c>
      <c r="C59">
        <v>6505</v>
      </c>
      <c r="D59">
        <v>1000</v>
      </c>
      <c r="E59" t="s">
        <v>39</v>
      </c>
      <c r="F59" t="s">
        <v>46</v>
      </c>
      <c r="G59" t="s">
        <v>47</v>
      </c>
      <c r="H59" t="s">
        <v>42</v>
      </c>
      <c r="I59" s="11">
        <v>44618</v>
      </c>
      <c r="J59" s="11">
        <v>44593</v>
      </c>
      <c r="K59" s="11">
        <v>45688</v>
      </c>
      <c r="M59" t="s">
        <v>43</v>
      </c>
      <c r="N59">
        <v>98548.14</v>
      </c>
      <c r="O59">
        <v>3</v>
      </c>
      <c r="P59">
        <v>21</v>
      </c>
      <c r="Q59" s="11">
        <v>45227</v>
      </c>
      <c r="R59">
        <v>2517.7600000000002</v>
      </c>
      <c r="S59">
        <v>43970.880000000041</v>
      </c>
      <c r="T59">
        <v>41453.120000000039</v>
      </c>
      <c r="U59" t="s">
        <v>455</v>
      </c>
      <c r="W59" s="11">
        <v>45230</v>
      </c>
      <c r="X59" s="11">
        <v>45227</v>
      </c>
    </row>
    <row r="60" spans="1:24" x14ac:dyDescent="0.45">
      <c r="A60" t="s">
        <v>44</v>
      </c>
      <c r="B60" t="s">
        <v>45</v>
      </c>
      <c r="C60">
        <v>6505</v>
      </c>
      <c r="D60">
        <v>1000</v>
      </c>
      <c r="E60" t="s">
        <v>39</v>
      </c>
      <c r="F60" t="s">
        <v>46</v>
      </c>
      <c r="G60" t="s">
        <v>47</v>
      </c>
      <c r="H60" t="s">
        <v>42</v>
      </c>
      <c r="I60" s="11">
        <v>44618</v>
      </c>
      <c r="J60" s="11">
        <v>44593</v>
      </c>
      <c r="K60" s="11">
        <v>45688</v>
      </c>
      <c r="M60" t="s">
        <v>43</v>
      </c>
      <c r="N60">
        <v>98548.14</v>
      </c>
      <c r="O60">
        <v>3</v>
      </c>
      <c r="P60">
        <v>22</v>
      </c>
      <c r="Q60" s="11">
        <v>45255</v>
      </c>
      <c r="R60">
        <v>2517.7600000000002</v>
      </c>
      <c r="S60">
        <v>41453.120000000039</v>
      </c>
      <c r="T60">
        <v>38935.360000000037</v>
      </c>
      <c r="U60" t="s">
        <v>455</v>
      </c>
      <c r="W60" s="11">
        <v>45260</v>
      </c>
      <c r="X60" s="11">
        <v>45255</v>
      </c>
    </row>
    <row r="61" spans="1:24" x14ac:dyDescent="0.45">
      <c r="A61" t="s">
        <v>44</v>
      </c>
      <c r="B61" t="s">
        <v>45</v>
      </c>
      <c r="C61">
        <v>6505</v>
      </c>
      <c r="D61">
        <v>1000</v>
      </c>
      <c r="E61" t="s">
        <v>39</v>
      </c>
      <c r="F61" t="s">
        <v>46</v>
      </c>
      <c r="G61" t="s">
        <v>47</v>
      </c>
      <c r="H61" t="s">
        <v>42</v>
      </c>
      <c r="I61" s="11">
        <v>44618</v>
      </c>
      <c r="J61" s="11">
        <v>44593</v>
      </c>
      <c r="K61" s="11">
        <v>45688</v>
      </c>
      <c r="M61" t="s">
        <v>43</v>
      </c>
      <c r="N61">
        <v>98548.14</v>
      </c>
      <c r="O61">
        <v>3</v>
      </c>
      <c r="P61">
        <v>23</v>
      </c>
      <c r="Q61" s="11">
        <v>45290</v>
      </c>
      <c r="R61">
        <v>3147.2000000000003</v>
      </c>
      <c r="S61">
        <v>38935.360000000037</v>
      </c>
      <c r="T61">
        <v>35788.16000000004</v>
      </c>
      <c r="U61" t="s">
        <v>455</v>
      </c>
      <c r="W61" s="11">
        <v>45291</v>
      </c>
      <c r="X61" s="11">
        <v>45290</v>
      </c>
    </row>
    <row r="62" spans="1:24" x14ac:dyDescent="0.45">
      <c r="A62" t="s">
        <v>44</v>
      </c>
      <c r="B62" t="s">
        <v>45</v>
      </c>
      <c r="C62">
        <v>6505</v>
      </c>
      <c r="D62">
        <v>1000</v>
      </c>
      <c r="E62" t="s">
        <v>39</v>
      </c>
      <c r="F62" t="s">
        <v>46</v>
      </c>
      <c r="G62" t="s">
        <v>47</v>
      </c>
      <c r="H62" t="s">
        <v>42</v>
      </c>
      <c r="I62" s="11">
        <v>44618</v>
      </c>
      <c r="J62" s="11">
        <v>44593</v>
      </c>
      <c r="K62" s="11">
        <v>45688</v>
      </c>
      <c r="M62" t="s">
        <v>43</v>
      </c>
      <c r="N62">
        <v>98548.14</v>
      </c>
      <c r="O62">
        <v>3</v>
      </c>
      <c r="P62">
        <v>24</v>
      </c>
      <c r="Q62" s="11">
        <v>45325</v>
      </c>
      <c r="R62">
        <v>3147.2000000000003</v>
      </c>
      <c r="S62">
        <v>35788.16000000004</v>
      </c>
      <c r="T62">
        <v>32640.960000000039</v>
      </c>
      <c r="U62" t="s">
        <v>455</v>
      </c>
      <c r="W62" s="11">
        <v>45351</v>
      </c>
      <c r="X62" s="11">
        <v>45325</v>
      </c>
    </row>
    <row r="63" spans="1:24" x14ac:dyDescent="0.45">
      <c r="A63" t="s">
        <v>44</v>
      </c>
      <c r="B63" t="s">
        <v>45</v>
      </c>
      <c r="C63">
        <v>6505</v>
      </c>
      <c r="D63">
        <v>1000</v>
      </c>
      <c r="E63" t="s">
        <v>39</v>
      </c>
      <c r="F63" t="s">
        <v>46</v>
      </c>
      <c r="G63" t="s">
        <v>47</v>
      </c>
      <c r="H63" t="s">
        <v>42</v>
      </c>
      <c r="I63" s="11">
        <v>44618</v>
      </c>
      <c r="J63" s="11">
        <v>44593</v>
      </c>
      <c r="K63" s="11">
        <v>45688</v>
      </c>
      <c r="M63" t="s">
        <v>43</v>
      </c>
      <c r="N63">
        <v>98548.14</v>
      </c>
      <c r="O63">
        <v>3</v>
      </c>
      <c r="P63">
        <v>25</v>
      </c>
      <c r="Q63" s="11">
        <v>45353</v>
      </c>
      <c r="R63">
        <v>2517.7600000000002</v>
      </c>
      <c r="S63">
        <v>32640.960000000039</v>
      </c>
      <c r="T63">
        <v>30123.200000000041</v>
      </c>
      <c r="U63" t="s">
        <v>455</v>
      </c>
      <c r="W63" s="11">
        <v>45382</v>
      </c>
      <c r="X63" s="11">
        <v>45353</v>
      </c>
    </row>
    <row r="64" spans="1:24" x14ac:dyDescent="0.45">
      <c r="A64" t="s">
        <v>44</v>
      </c>
      <c r="B64" t="s">
        <v>45</v>
      </c>
      <c r="C64">
        <v>6505</v>
      </c>
      <c r="D64">
        <v>1000</v>
      </c>
      <c r="E64" t="s">
        <v>39</v>
      </c>
      <c r="F64" t="s">
        <v>46</v>
      </c>
      <c r="G64" t="s">
        <v>47</v>
      </c>
      <c r="H64" t="s">
        <v>42</v>
      </c>
      <c r="I64" s="11">
        <v>44618</v>
      </c>
      <c r="J64" s="11">
        <v>44593</v>
      </c>
      <c r="K64" s="11">
        <v>45688</v>
      </c>
      <c r="M64" t="s">
        <v>43</v>
      </c>
      <c r="N64">
        <v>98548.14</v>
      </c>
      <c r="O64">
        <v>3</v>
      </c>
      <c r="P64">
        <v>26</v>
      </c>
      <c r="Q64" s="11">
        <v>45388</v>
      </c>
      <c r="R64">
        <v>3147.2000000000003</v>
      </c>
      <c r="S64">
        <v>30123.200000000041</v>
      </c>
      <c r="T64">
        <v>26976.00000000004</v>
      </c>
      <c r="U64" t="s">
        <v>455</v>
      </c>
      <c r="W64" s="11">
        <v>45412</v>
      </c>
      <c r="X64" s="11">
        <v>45388</v>
      </c>
    </row>
    <row r="65" spans="1:24" x14ac:dyDescent="0.45">
      <c r="A65" t="s">
        <v>44</v>
      </c>
      <c r="B65" t="s">
        <v>45</v>
      </c>
      <c r="C65">
        <v>6505</v>
      </c>
      <c r="D65">
        <v>1000</v>
      </c>
      <c r="E65" t="s">
        <v>39</v>
      </c>
      <c r="F65" t="s">
        <v>46</v>
      </c>
      <c r="G65" t="s">
        <v>47</v>
      </c>
      <c r="H65" t="s">
        <v>42</v>
      </c>
      <c r="I65" s="11">
        <v>44618</v>
      </c>
      <c r="J65" s="11">
        <v>44593</v>
      </c>
      <c r="K65" s="11">
        <v>45688</v>
      </c>
      <c r="M65" t="s">
        <v>43</v>
      </c>
      <c r="N65">
        <v>98548.14</v>
      </c>
      <c r="O65">
        <v>3</v>
      </c>
      <c r="P65">
        <v>27</v>
      </c>
      <c r="Q65" s="11">
        <v>45416</v>
      </c>
      <c r="R65">
        <v>2517.7600000000002</v>
      </c>
      <c r="S65">
        <v>26976.00000000004</v>
      </c>
      <c r="T65">
        <v>24458.240000000042</v>
      </c>
      <c r="U65" t="s">
        <v>455</v>
      </c>
      <c r="W65" s="11">
        <v>45443</v>
      </c>
      <c r="X65" s="11">
        <v>45416</v>
      </c>
    </row>
    <row r="66" spans="1:24" x14ac:dyDescent="0.45">
      <c r="A66" t="s">
        <v>44</v>
      </c>
      <c r="B66" t="s">
        <v>45</v>
      </c>
      <c r="C66">
        <v>6505</v>
      </c>
      <c r="D66">
        <v>1000</v>
      </c>
      <c r="E66" t="s">
        <v>39</v>
      </c>
      <c r="F66" t="s">
        <v>46</v>
      </c>
      <c r="G66" t="s">
        <v>47</v>
      </c>
      <c r="H66" t="s">
        <v>42</v>
      </c>
      <c r="I66" s="11">
        <v>44618</v>
      </c>
      <c r="J66" s="11">
        <v>44593</v>
      </c>
      <c r="K66" s="11">
        <v>45688</v>
      </c>
      <c r="M66" t="s">
        <v>43</v>
      </c>
      <c r="N66">
        <v>98548.14</v>
      </c>
      <c r="O66">
        <v>3</v>
      </c>
      <c r="P66">
        <v>28</v>
      </c>
      <c r="Q66" s="11">
        <v>45444</v>
      </c>
      <c r="R66">
        <v>2517.7600000000002</v>
      </c>
      <c r="S66">
        <v>24458.240000000042</v>
      </c>
      <c r="T66">
        <v>21940.48000000004</v>
      </c>
      <c r="U66" t="s">
        <v>455</v>
      </c>
      <c r="W66" s="11">
        <v>45473</v>
      </c>
      <c r="X66" s="11">
        <v>45444</v>
      </c>
    </row>
    <row r="67" spans="1:24" x14ac:dyDescent="0.45">
      <c r="A67" t="s">
        <v>44</v>
      </c>
      <c r="B67" t="s">
        <v>45</v>
      </c>
      <c r="C67">
        <v>6505</v>
      </c>
      <c r="D67">
        <v>1000</v>
      </c>
      <c r="E67" t="s">
        <v>39</v>
      </c>
      <c r="F67" t="s">
        <v>46</v>
      </c>
      <c r="G67" t="s">
        <v>47</v>
      </c>
      <c r="H67" t="s">
        <v>42</v>
      </c>
      <c r="I67" s="11">
        <v>44618</v>
      </c>
      <c r="J67" s="11">
        <v>44593</v>
      </c>
      <c r="K67" s="11">
        <v>45688</v>
      </c>
      <c r="M67" t="s">
        <v>43</v>
      </c>
      <c r="N67">
        <v>98548.14</v>
      </c>
      <c r="O67">
        <v>3</v>
      </c>
      <c r="P67">
        <v>29</v>
      </c>
      <c r="Q67" s="11">
        <v>45479</v>
      </c>
      <c r="R67">
        <v>3147.2000000000003</v>
      </c>
      <c r="S67">
        <v>21940.48000000004</v>
      </c>
      <c r="T67">
        <v>18793.280000000039</v>
      </c>
      <c r="U67" t="s">
        <v>455</v>
      </c>
      <c r="W67" s="11">
        <v>45504</v>
      </c>
      <c r="X67" s="11">
        <v>45479</v>
      </c>
    </row>
    <row r="68" spans="1:24" x14ac:dyDescent="0.45">
      <c r="A68" t="s">
        <v>44</v>
      </c>
      <c r="B68" t="s">
        <v>45</v>
      </c>
      <c r="C68">
        <v>6505</v>
      </c>
      <c r="D68">
        <v>1000</v>
      </c>
      <c r="E68" t="s">
        <v>39</v>
      </c>
      <c r="F68" t="s">
        <v>46</v>
      </c>
      <c r="G68" t="s">
        <v>47</v>
      </c>
      <c r="H68" t="s">
        <v>42</v>
      </c>
      <c r="I68" s="11">
        <v>44618</v>
      </c>
      <c r="J68" s="11">
        <v>44593</v>
      </c>
      <c r="K68" s="11">
        <v>45688</v>
      </c>
      <c r="M68" t="s">
        <v>43</v>
      </c>
      <c r="N68">
        <v>98548.14</v>
      </c>
      <c r="O68">
        <v>3</v>
      </c>
      <c r="P68">
        <v>30</v>
      </c>
      <c r="Q68" s="11">
        <v>45507</v>
      </c>
      <c r="R68">
        <v>2517.7600000000002</v>
      </c>
      <c r="S68">
        <v>18793.280000000039</v>
      </c>
      <c r="T68">
        <v>16275.520000000039</v>
      </c>
      <c r="U68" t="s">
        <v>455</v>
      </c>
      <c r="W68" s="11">
        <v>45535</v>
      </c>
      <c r="X68" s="11">
        <v>45507</v>
      </c>
    </row>
    <row r="69" spans="1:24" x14ac:dyDescent="0.45">
      <c r="A69" t="s">
        <v>44</v>
      </c>
      <c r="B69" t="s">
        <v>45</v>
      </c>
      <c r="C69">
        <v>6505</v>
      </c>
      <c r="D69">
        <v>1000</v>
      </c>
      <c r="E69" t="s">
        <v>39</v>
      </c>
      <c r="F69" t="s">
        <v>46</v>
      </c>
      <c r="G69" t="s">
        <v>47</v>
      </c>
      <c r="H69" t="s">
        <v>42</v>
      </c>
      <c r="I69" s="11">
        <v>44618</v>
      </c>
      <c r="J69" s="11">
        <v>44593</v>
      </c>
      <c r="K69" s="11">
        <v>45688</v>
      </c>
      <c r="M69" t="s">
        <v>43</v>
      </c>
      <c r="N69">
        <v>98548.14</v>
      </c>
      <c r="O69">
        <v>3</v>
      </c>
      <c r="P69">
        <v>31</v>
      </c>
      <c r="Q69" s="11">
        <v>45535</v>
      </c>
      <c r="R69">
        <v>2517.7600000000002</v>
      </c>
      <c r="S69">
        <v>16275.520000000039</v>
      </c>
      <c r="T69">
        <v>13757.760000000038</v>
      </c>
      <c r="U69" t="s">
        <v>455</v>
      </c>
      <c r="W69" s="11">
        <v>45535</v>
      </c>
      <c r="X69" s="11">
        <v>45535</v>
      </c>
    </row>
    <row r="70" spans="1:24" x14ac:dyDescent="0.45">
      <c r="A70" t="s">
        <v>44</v>
      </c>
      <c r="B70" t="s">
        <v>45</v>
      </c>
      <c r="C70">
        <v>6505</v>
      </c>
      <c r="D70">
        <v>1000</v>
      </c>
      <c r="E70" t="s">
        <v>39</v>
      </c>
      <c r="F70" t="s">
        <v>46</v>
      </c>
      <c r="G70" t="s">
        <v>47</v>
      </c>
      <c r="H70" t="s">
        <v>42</v>
      </c>
      <c r="I70" s="11">
        <v>44618</v>
      </c>
      <c r="J70" s="11">
        <v>44593</v>
      </c>
      <c r="K70" s="11">
        <v>45688</v>
      </c>
      <c r="M70" t="s">
        <v>43</v>
      </c>
      <c r="N70">
        <v>98548.14</v>
      </c>
      <c r="O70">
        <v>3</v>
      </c>
      <c r="P70">
        <v>32</v>
      </c>
      <c r="Q70" s="11">
        <v>45570</v>
      </c>
      <c r="R70">
        <v>3147.2000000000003</v>
      </c>
      <c r="S70">
        <v>13757.760000000038</v>
      </c>
      <c r="T70">
        <v>10610.560000000038</v>
      </c>
      <c r="U70" t="s">
        <v>455</v>
      </c>
      <c r="W70" s="11">
        <v>45596</v>
      </c>
      <c r="X70" s="11">
        <v>45570</v>
      </c>
    </row>
    <row r="71" spans="1:24" x14ac:dyDescent="0.45">
      <c r="A71" t="s">
        <v>44</v>
      </c>
      <c r="B71" t="s">
        <v>45</v>
      </c>
      <c r="C71">
        <v>6505</v>
      </c>
      <c r="D71">
        <v>1000</v>
      </c>
      <c r="E71" t="s">
        <v>39</v>
      </c>
      <c r="F71" t="s">
        <v>46</v>
      </c>
      <c r="G71" t="s">
        <v>47</v>
      </c>
      <c r="H71" t="s">
        <v>42</v>
      </c>
      <c r="I71" s="11">
        <v>44618</v>
      </c>
      <c r="J71" s="11">
        <v>44593</v>
      </c>
      <c r="K71" s="11">
        <v>45688</v>
      </c>
      <c r="M71" t="s">
        <v>43</v>
      </c>
      <c r="N71">
        <v>98548.14</v>
      </c>
      <c r="O71">
        <v>3</v>
      </c>
      <c r="P71">
        <v>33</v>
      </c>
      <c r="Q71" s="11">
        <v>45598</v>
      </c>
      <c r="R71">
        <v>2517.7600000000002</v>
      </c>
      <c r="S71">
        <v>10610.560000000038</v>
      </c>
      <c r="T71">
        <v>8092.8000000000375</v>
      </c>
      <c r="U71" t="s">
        <v>455</v>
      </c>
      <c r="W71" s="11">
        <v>45626</v>
      </c>
      <c r="X71" s="11">
        <v>45598</v>
      </c>
    </row>
    <row r="72" spans="1:24" x14ac:dyDescent="0.45">
      <c r="A72" t="s">
        <v>44</v>
      </c>
      <c r="B72" t="s">
        <v>45</v>
      </c>
      <c r="C72">
        <v>6505</v>
      </c>
      <c r="D72">
        <v>1000</v>
      </c>
      <c r="E72" t="s">
        <v>39</v>
      </c>
      <c r="F72" t="s">
        <v>46</v>
      </c>
      <c r="G72" t="s">
        <v>47</v>
      </c>
      <c r="H72" t="s">
        <v>42</v>
      </c>
      <c r="I72" s="11">
        <v>44618</v>
      </c>
      <c r="J72" s="11">
        <v>44593</v>
      </c>
      <c r="K72" s="11">
        <v>45688</v>
      </c>
      <c r="M72" t="s">
        <v>43</v>
      </c>
      <c r="N72">
        <v>98548.14</v>
      </c>
      <c r="O72">
        <v>3</v>
      </c>
      <c r="P72">
        <v>34</v>
      </c>
      <c r="Q72" s="11">
        <v>45626</v>
      </c>
      <c r="R72">
        <v>2517.7600000000002</v>
      </c>
      <c r="S72">
        <v>8092.8000000000375</v>
      </c>
      <c r="T72">
        <v>5575.0400000000373</v>
      </c>
      <c r="U72" t="s">
        <v>455</v>
      </c>
      <c r="W72" s="11">
        <v>45626</v>
      </c>
      <c r="X72" s="11">
        <v>45626</v>
      </c>
    </row>
    <row r="73" spans="1:24" x14ac:dyDescent="0.45">
      <c r="A73" t="s">
        <v>44</v>
      </c>
      <c r="B73" t="s">
        <v>45</v>
      </c>
      <c r="C73">
        <v>6505</v>
      </c>
      <c r="D73">
        <v>1000</v>
      </c>
      <c r="E73" t="s">
        <v>39</v>
      </c>
      <c r="F73" t="s">
        <v>46</v>
      </c>
      <c r="G73" t="s">
        <v>47</v>
      </c>
      <c r="H73" t="s">
        <v>42</v>
      </c>
      <c r="I73" s="11">
        <v>44618</v>
      </c>
      <c r="J73" s="11">
        <v>44593</v>
      </c>
      <c r="K73" s="11">
        <v>45688</v>
      </c>
      <c r="M73" t="s">
        <v>43</v>
      </c>
      <c r="N73">
        <v>98548.14</v>
      </c>
      <c r="O73">
        <v>3</v>
      </c>
      <c r="P73">
        <v>35</v>
      </c>
      <c r="Q73" s="11">
        <v>45661</v>
      </c>
      <c r="R73">
        <v>3147.2000000000003</v>
      </c>
      <c r="S73">
        <v>5575.0400000000373</v>
      </c>
      <c r="T73">
        <v>2427.840000000037</v>
      </c>
      <c r="U73" t="s">
        <v>455</v>
      </c>
      <c r="W73" s="11">
        <v>45688</v>
      </c>
      <c r="X73" s="11">
        <v>45661</v>
      </c>
    </row>
    <row r="74" spans="1:24" x14ac:dyDescent="0.45">
      <c r="A74" t="s">
        <v>44</v>
      </c>
      <c r="B74" t="s">
        <v>45</v>
      </c>
      <c r="C74">
        <v>6505</v>
      </c>
      <c r="D74">
        <v>1000</v>
      </c>
      <c r="E74" t="s">
        <v>39</v>
      </c>
      <c r="F74" t="s">
        <v>46</v>
      </c>
      <c r="G74" t="s">
        <v>47</v>
      </c>
      <c r="H74" t="s">
        <v>42</v>
      </c>
      <c r="I74" s="11">
        <v>44618</v>
      </c>
      <c r="J74" s="11">
        <v>44593</v>
      </c>
      <c r="K74" s="11">
        <v>45688</v>
      </c>
      <c r="M74" t="s">
        <v>43</v>
      </c>
      <c r="N74">
        <v>98548.14</v>
      </c>
      <c r="O74">
        <v>3</v>
      </c>
      <c r="P74">
        <v>36</v>
      </c>
      <c r="Q74" s="11">
        <v>45689</v>
      </c>
      <c r="R74">
        <v>2427.84</v>
      </c>
      <c r="S74">
        <v>2427.840000000037</v>
      </c>
      <c r="T74">
        <v>3.6834535421803594E-11</v>
      </c>
      <c r="U74" t="s">
        <v>455</v>
      </c>
      <c r="W74" s="11">
        <v>45716</v>
      </c>
      <c r="X74" s="11">
        <v>45689</v>
      </c>
    </row>
    <row r="75" spans="1:24" x14ac:dyDescent="0.45">
      <c r="A75" t="s">
        <v>48</v>
      </c>
      <c r="B75" t="s">
        <v>49</v>
      </c>
      <c r="C75">
        <v>6505</v>
      </c>
      <c r="D75">
        <v>1000</v>
      </c>
      <c r="E75" t="s">
        <v>39</v>
      </c>
      <c r="F75" t="s">
        <v>50</v>
      </c>
      <c r="G75" t="s">
        <v>51</v>
      </c>
      <c r="H75" t="s">
        <v>42</v>
      </c>
      <c r="I75" s="11">
        <v>44744</v>
      </c>
      <c r="J75" s="11">
        <v>44743</v>
      </c>
      <c r="K75" s="11">
        <v>45473</v>
      </c>
      <c r="M75" t="s">
        <v>43</v>
      </c>
      <c r="N75">
        <v>239202.96</v>
      </c>
      <c r="O75">
        <v>4</v>
      </c>
      <c r="P75">
        <v>1</v>
      </c>
      <c r="Q75" s="11">
        <v>44744</v>
      </c>
      <c r="R75">
        <v>652.29000000000008</v>
      </c>
      <c r="S75">
        <v>239202.96</v>
      </c>
      <c r="T75">
        <v>238550.66999999998</v>
      </c>
      <c r="U75" t="s">
        <v>456</v>
      </c>
      <c r="W75" s="11">
        <v>44773</v>
      </c>
      <c r="X75" s="11">
        <v>44744</v>
      </c>
    </row>
    <row r="76" spans="1:24" x14ac:dyDescent="0.45">
      <c r="A76" t="s">
        <v>48</v>
      </c>
      <c r="B76" t="s">
        <v>49</v>
      </c>
      <c r="C76">
        <v>6505</v>
      </c>
      <c r="D76">
        <v>1000</v>
      </c>
      <c r="E76" t="s">
        <v>39</v>
      </c>
      <c r="F76" t="s">
        <v>50</v>
      </c>
      <c r="G76" t="s">
        <v>51</v>
      </c>
      <c r="H76" t="s">
        <v>42</v>
      </c>
      <c r="I76" s="11">
        <v>44744</v>
      </c>
      <c r="J76" s="11">
        <v>44743</v>
      </c>
      <c r="K76" s="11">
        <v>45473</v>
      </c>
      <c r="M76" t="s">
        <v>43</v>
      </c>
      <c r="N76">
        <v>239202.96</v>
      </c>
      <c r="O76">
        <v>4</v>
      </c>
      <c r="P76">
        <v>2</v>
      </c>
      <c r="Q76" s="11">
        <v>44772</v>
      </c>
      <c r="R76">
        <v>9162.44</v>
      </c>
      <c r="S76">
        <v>238550.66999999998</v>
      </c>
      <c r="T76">
        <v>229388.22999999998</v>
      </c>
      <c r="U76" t="s">
        <v>456</v>
      </c>
      <c r="W76" s="11">
        <v>44773</v>
      </c>
      <c r="X76" s="11">
        <v>44772</v>
      </c>
    </row>
    <row r="77" spans="1:24" x14ac:dyDescent="0.45">
      <c r="A77" t="s">
        <v>48</v>
      </c>
      <c r="B77" t="s">
        <v>49</v>
      </c>
      <c r="C77">
        <v>6505</v>
      </c>
      <c r="D77">
        <v>1000</v>
      </c>
      <c r="E77" t="s">
        <v>39</v>
      </c>
      <c r="F77" t="s">
        <v>50</v>
      </c>
      <c r="G77" t="s">
        <v>51</v>
      </c>
      <c r="H77" t="s">
        <v>42</v>
      </c>
      <c r="I77" s="11">
        <v>44744</v>
      </c>
      <c r="J77" s="11">
        <v>44743</v>
      </c>
      <c r="K77" s="11">
        <v>45473</v>
      </c>
      <c r="M77" t="s">
        <v>43</v>
      </c>
      <c r="N77">
        <v>239202.96</v>
      </c>
      <c r="O77">
        <v>4</v>
      </c>
      <c r="P77">
        <v>3</v>
      </c>
      <c r="Q77" s="11">
        <v>44800</v>
      </c>
      <c r="R77">
        <v>9162.44</v>
      </c>
      <c r="S77">
        <v>229388.22999999998</v>
      </c>
      <c r="T77">
        <v>220225.78999999998</v>
      </c>
      <c r="U77" t="s">
        <v>456</v>
      </c>
      <c r="W77" s="11">
        <v>44804</v>
      </c>
      <c r="X77" s="11">
        <v>44800</v>
      </c>
    </row>
    <row r="78" spans="1:24" x14ac:dyDescent="0.45">
      <c r="A78" t="s">
        <v>48</v>
      </c>
      <c r="B78" t="s">
        <v>49</v>
      </c>
      <c r="C78">
        <v>6505</v>
      </c>
      <c r="D78">
        <v>1000</v>
      </c>
      <c r="E78" t="s">
        <v>39</v>
      </c>
      <c r="F78" t="s">
        <v>50</v>
      </c>
      <c r="G78" t="s">
        <v>51</v>
      </c>
      <c r="H78" t="s">
        <v>42</v>
      </c>
      <c r="I78" s="11">
        <v>44744</v>
      </c>
      <c r="J78" s="11">
        <v>44743</v>
      </c>
      <c r="K78" s="11">
        <v>45473</v>
      </c>
      <c r="M78" t="s">
        <v>43</v>
      </c>
      <c r="N78">
        <v>239202.96</v>
      </c>
      <c r="O78">
        <v>4</v>
      </c>
      <c r="P78">
        <v>4</v>
      </c>
      <c r="Q78" s="11">
        <v>44835</v>
      </c>
      <c r="R78">
        <v>11453.050000000001</v>
      </c>
      <c r="S78">
        <v>220225.78999999998</v>
      </c>
      <c r="T78">
        <v>208772.74</v>
      </c>
      <c r="U78" t="s">
        <v>456</v>
      </c>
      <c r="W78" s="11">
        <v>44865</v>
      </c>
      <c r="X78" s="11">
        <v>44835</v>
      </c>
    </row>
    <row r="79" spans="1:24" x14ac:dyDescent="0.45">
      <c r="A79" t="s">
        <v>48</v>
      </c>
      <c r="B79" t="s">
        <v>49</v>
      </c>
      <c r="C79">
        <v>6505</v>
      </c>
      <c r="D79">
        <v>1000</v>
      </c>
      <c r="E79" t="s">
        <v>39</v>
      </c>
      <c r="F79" t="s">
        <v>50</v>
      </c>
      <c r="G79" t="s">
        <v>51</v>
      </c>
      <c r="H79" t="s">
        <v>42</v>
      </c>
      <c r="I79" s="11">
        <v>44744</v>
      </c>
      <c r="J79" s="11">
        <v>44743</v>
      </c>
      <c r="K79" s="11">
        <v>45473</v>
      </c>
      <c r="M79" t="s">
        <v>43</v>
      </c>
      <c r="N79">
        <v>239202.96</v>
      </c>
      <c r="O79">
        <v>4</v>
      </c>
      <c r="P79">
        <v>5</v>
      </c>
      <c r="Q79" s="11">
        <v>44863</v>
      </c>
      <c r="R79">
        <v>9162.44</v>
      </c>
      <c r="S79">
        <v>208772.74</v>
      </c>
      <c r="T79">
        <v>199610.3</v>
      </c>
      <c r="U79" t="s">
        <v>456</v>
      </c>
      <c r="W79" s="11">
        <v>44865</v>
      </c>
      <c r="X79" s="11">
        <v>44863</v>
      </c>
    </row>
    <row r="80" spans="1:24" x14ac:dyDescent="0.45">
      <c r="A80" t="s">
        <v>48</v>
      </c>
      <c r="B80" t="s">
        <v>49</v>
      </c>
      <c r="C80">
        <v>6505</v>
      </c>
      <c r="D80">
        <v>1000</v>
      </c>
      <c r="E80" t="s">
        <v>39</v>
      </c>
      <c r="F80" t="s">
        <v>50</v>
      </c>
      <c r="G80" t="s">
        <v>51</v>
      </c>
      <c r="H80" t="s">
        <v>42</v>
      </c>
      <c r="I80" s="11">
        <v>44744</v>
      </c>
      <c r="J80" s="11">
        <v>44743</v>
      </c>
      <c r="K80" s="11">
        <v>45473</v>
      </c>
      <c r="M80" t="s">
        <v>43</v>
      </c>
      <c r="N80">
        <v>239202.96</v>
      </c>
      <c r="O80">
        <v>4</v>
      </c>
      <c r="P80">
        <v>6</v>
      </c>
      <c r="Q80" s="11">
        <v>44891</v>
      </c>
      <c r="R80">
        <v>9162.44</v>
      </c>
      <c r="S80">
        <v>199610.3</v>
      </c>
      <c r="T80">
        <v>190447.86</v>
      </c>
      <c r="U80" t="s">
        <v>456</v>
      </c>
      <c r="W80" s="11">
        <v>44895</v>
      </c>
      <c r="X80" s="11">
        <v>44891</v>
      </c>
    </row>
    <row r="81" spans="1:24" x14ac:dyDescent="0.45">
      <c r="A81" t="s">
        <v>48</v>
      </c>
      <c r="B81" t="s">
        <v>49</v>
      </c>
      <c r="C81">
        <v>6505</v>
      </c>
      <c r="D81">
        <v>1000</v>
      </c>
      <c r="E81" t="s">
        <v>39</v>
      </c>
      <c r="F81" t="s">
        <v>50</v>
      </c>
      <c r="G81" t="s">
        <v>51</v>
      </c>
      <c r="H81" t="s">
        <v>42</v>
      </c>
      <c r="I81" s="11">
        <v>44744</v>
      </c>
      <c r="J81" s="11">
        <v>44743</v>
      </c>
      <c r="K81" s="11">
        <v>45473</v>
      </c>
      <c r="M81" t="s">
        <v>43</v>
      </c>
      <c r="N81">
        <v>239202.96</v>
      </c>
      <c r="O81">
        <v>4</v>
      </c>
      <c r="P81">
        <v>7</v>
      </c>
      <c r="Q81" s="11">
        <v>44926</v>
      </c>
      <c r="R81">
        <v>11453.050000000001</v>
      </c>
      <c r="S81">
        <v>190447.86</v>
      </c>
      <c r="T81">
        <v>178994.81</v>
      </c>
      <c r="U81" t="s">
        <v>456</v>
      </c>
      <c r="W81" s="11">
        <v>44926</v>
      </c>
      <c r="X81" s="11">
        <v>44926</v>
      </c>
    </row>
    <row r="82" spans="1:24" x14ac:dyDescent="0.45">
      <c r="A82" t="s">
        <v>48</v>
      </c>
      <c r="B82" t="s">
        <v>49</v>
      </c>
      <c r="C82">
        <v>6505</v>
      </c>
      <c r="D82">
        <v>1000</v>
      </c>
      <c r="E82" t="s">
        <v>39</v>
      </c>
      <c r="F82" t="s">
        <v>50</v>
      </c>
      <c r="G82" t="s">
        <v>51</v>
      </c>
      <c r="H82" t="s">
        <v>42</v>
      </c>
      <c r="I82" s="11">
        <v>44744</v>
      </c>
      <c r="J82" s="11">
        <v>44743</v>
      </c>
      <c r="K82" s="11">
        <v>45473</v>
      </c>
      <c r="M82" t="s">
        <v>43</v>
      </c>
      <c r="N82">
        <v>239202.96</v>
      </c>
      <c r="O82">
        <v>4</v>
      </c>
      <c r="P82">
        <v>8</v>
      </c>
      <c r="Q82" s="11">
        <v>44954</v>
      </c>
      <c r="R82">
        <v>9162.44</v>
      </c>
      <c r="S82">
        <v>178994.81</v>
      </c>
      <c r="T82">
        <v>169832.37</v>
      </c>
      <c r="U82" t="s">
        <v>456</v>
      </c>
      <c r="W82" s="11">
        <v>44957</v>
      </c>
      <c r="X82" s="11">
        <v>44954</v>
      </c>
    </row>
    <row r="83" spans="1:24" x14ac:dyDescent="0.45">
      <c r="A83" t="s">
        <v>48</v>
      </c>
      <c r="B83" t="s">
        <v>49</v>
      </c>
      <c r="C83">
        <v>6505</v>
      </c>
      <c r="D83">
        <v>1000</v>
      </c>
      <c r="E83" t="s">
        <v>39</v>
      </c>
      <c r="F83" t="s">
        <v>50</v>
      </c>
      <c r="G83" t="s">
        <v>51</v>
      </c>
      <c r="H83" t="s">
        <v>42</v>
      </c>
      <c r="I83" s="11">
        <v>44744</v>
      </c>
      <c r="J83" s="11">
        <v>44743</v>
      </c>
      <c r="K83" s="11">
        <v>45473</v>
      </c>
      <c r="M83" t="s">
        <v>43</v>
      </c>
      <c r="N83">
        <v>239202.96</v>
      </c>
      <c r="O83">
        <v>4</v>
      </c>
      <c r="P83">
        <v>9</v>
      </c>
      <c r="Q83" s="11">
        <v>44982</v>
      </c>
      <c r="R83">
        <v>9162.44</v>
      </c>
      <c r="S83">
        <v>169832.37</v>
      </c>
      <c r="T83">
        <v>160669.93</v>
      </c>
      <c r="U83" t="s">
        <v>456</v>
      </c>
      <c r="W83" s="11">
        <v>44985</v>
      </c>
      <c r="X83" s="11">
        <v>44982</v>
      </c>
    </row>
    <row r="84" spans="1:24" x14ac:dyDescent="0.45">
      <c r="A84" t="s">
        <v>48</v>
      </c>
      <c r="B84" t="s">
        <v>49</v>
      </c>
      <c r="C84">
        <v>6505</v>
      </c>
      <c r="D84">
        <v>1000</v>
      </c>
      <c r="E84" t="s">
        <v>39</v>
      </c>
      <c r="F84" t="s">
        <v>50</v>
      </c>
      <c r="G84" t="s">
        <v>51</v>
      </c>
      <c r="H84" t="s">
        <v>42</v>
      </c>
      <c r="I84" s="11">
        <v>44744</v>
      </c>
      <c r="J84" s="11">
        <v>44743</v>
      </c>
      <c r="K84" s="11">
        <v>45473</v>
      </c>
      <c r="M84" t="s">
        <v>43</v>
      </c>
      <c r="N84">
        <v>239202.96</v>
      </c>
      <c r="O84">
        <v>4</v>
      </c>
      <c r="P84">
        <v>10</v>
      </c>
      <c r="Q84" s="11">
        <v>45017</v>
      </c>
      <c r="R84">
        <v>11453.050000000001</v>
      </c>
      <c r="S84">
        <v>160669.93</v>
      </c>
      <c r="T84">
        <v>149216.88</v>
      </c>
      <c r="U84" t="s">
        <v>456</v>
      </c>
      <c r="W84" s="11">
        <v>45046</v>
      </c>
      <c r="X84" s="11">
        <v>45017</v>
      </c>
    </row>
    <row r="85" spans="1:24" x14ac:dyDescent="0.45">
      <c r="A85" t="s">
        <v>48</v>
      </c>
      <c r="B85" t="s">
        <v>49</v>
      </c>
      <c r="C85">
        <v>6505</v>
      </c>
      <c r="D85">
        <v>1000</v>
      </c>
      <c r="E85" t="s">
        <v>39</v>
      </c>
      <c r="F85" t="s">
        <v>50</v>
      </c>
      <c r="G85" t="s">
        <v>51</v>
      </c>
      <c r="H85" t="s">
        <v>42</v>
      </c>
      <c r="I85" s="11">
        <v>44744</v>
      </c>
      <c r="J85" s="11">
        <v>44743</v>
      </c>
      <c r="K85" s="11">
        <v>45473</v>
      </c>
      <c r="M85" t="s">
        <v>43</v>
      </c>
      <c r="N85">
        <v>239202.96</v>
      </c>
      <c r="O85">
        <v>4</v>
      </c>
      <c r="P85">
        <v>11</v>
      </c>
      <c r="Q85" s="11">
        <v>45045</v>
      </c>
      <c r="R85">
        <v>9162.44</v>
      </c>
      <c r="S85">
        <v>149216.88</v>
      </c>
      <c r="T85">
        <v>140054.44</v>
      </c>
      <c r="U85" t="s">
        <v>456</v>
      </c>
      <c r="W85" s="11">
        <v>45046</v>
      </c>
      <c r="X85" s="11">
        <v>45045</v>
      </c>
    </row>
    <row r="86" spans="1:24" x14ac:dyDescent="0.45">
      <c r="A86" t="s">
        <v>48</v>
      </c>
      <c r="B86" t="s">
        <v>49</v>
      </c>
      <c r="C86">
        <v>6505</v>
      </c>
      <c r="D86">
        <v>1000</v>
      </c>
      <c r="E86" t="s">
        <v>39</v>
      </c>
      <c r="F86" t="s">
        <v>50</v>
      </c>
      <c r="G86" t="s">
        <v>51</v>
      </c>
      <c r="H86" t="s">
        <v>42</v>
      </c>
      <c r="I86" s="11">
        <v>44744</v>
      </c>
      <c r="J86" s="11">
        <v>44743</v>
      </c>
      <c r="K86" s="11">
        <v>45473</v>
      </c>
      <c r="M86" t="s">
        <v>43</v>
      </c>
      <c r="N86">
        <v>239202.96</v>
      </c>
      <c r="O86">
        <v>4</v>
      </c>
      <c r="P86">
        <v>12</v>
      </c>
      <c r="Q86" s="11">
        <v>45073</v>
      </c>
      <c r="R86">
        <v>9162.44</v>
      </c>
      <c r="S86">
        <v>140054.44</v>
      </c>
      <c r="T86">
        <v>130892</v>
      </c>
      <c r="U86" t="s">
        <v>456</v>
      </c>
      <c r="W86" s="11">
        <v>45077</v>
      </c>
      <c r="X86" s="11">
        <v>45073</v>
      </c>
    </row>
    <row r="87" spans="1:24" x14ac:dyDescent="0.45">
      <c r="A87" t="s">
        <v>48</v>
      </c>
      <c r="B87" t="s">
        <v>49</v>
      </c>
      <c r="C87">
        <v>6505</v>
      </c>
      <c r="D87">
        <v>1000</v>
      </c>
      <c r="E87" t="s">
        <v>39</v>
      </c>
      <c r="F87" t="s">
        <v>50</v>
      </c>
      <c r="G87" t="s">
        <v>51</v>
      </c>
      <c r="H87" t="s">
        <v>42</v>
      </c>
      <c r="I87" s="11">
        <v>44744</v>
      </c>
      <c r="J87" s="11">
        <v>44743</v>
      </c>
      <c r="K87" s="11">
        <v>45473</v>
      </c>
      <c r="M87" t="s">
        <v>43</v>
      </c>
      <c r="N87">
        <v>239202.96</v>
      </c>
      <c r="O87">
        <v>4</v>
      </c>
      <c r="P87">
        <v>13</v>
      </c>
      <c r="Q87" s="11">
        <v>45108</v>
      </c>
      <c r="R87">
        <v>11453.050000000001</v>
      </c>
      <c r="S87">
        <v>130892</v>
      </c>
      <c r="T87">
        <v>119438.95</v>
      </c>
      <c r="U87" t="s">
        <v>456</v>
      </c>
      <c r="W87" s="11">
        <v>45138</v>
      </c>
      <c r="X87" s="11">
        <v>45108</v>
      </c>
    </row>
    <row r="88" spans="1:24" x14ac:dyDescent="0.45">
      <c r="A88" t="s">
        <v>48</v>
      </c>
      <c r="B88" t="s">
        <v>49</v>
      </c>
      <c r="C88">
        <v>6505</v>
      </c>
      <c r="D88">
        <v>1000</v>
      </c>
      <c r="E88" t="s">
        <v>39</v>
      </c>
      <c r="F88" t="s">
        <v>50</v>
      </c>
      <c r="G88" t="s">
        <v>51</v>
      </c>
      <c r="H88" t="s">
        <v>42</v>
      </c>
      <c r="I88" s="11">
        <v>44744</v>
      </c>
      <c r="J88" s="11">
        <v>44743</v>
      </c>
      <c r="K88" s="11">
        <v>45473</v>
      </c>
      <c r="M88" t="s">
        <v>43</v>
      </c>
      <c r="N88">
        <v>239202.96</v>
      </c>
      <c r="O88">
        <v>4</v>
      </c>
      <c r="P88">
        <v>14</v>
      </c>
      <c r="Q88" s="11">
        <v>45136</v>
      </c>
      <c r="R88">
        <v>9162.44</v>
      </c>
      <c r="S88">
        <v>119438.95</v>
      </c>
      <c r="T88">
        <v>110276.51</v>
      </c>
      <c r="U88" t="s">
        <v>456</v>
      </c>
      <c r="W88" s="11">
        <v>45138</v>
      </c>
      <c r="X88" s="11">
        <v>45136</v>
      </c>
    </row>
    <row r="89" spans="1:24" x14ac:dyDescent="0.45">
      <c r="A89" t="s">
        <v>48</v>
      </c>
      <c r="B89" t="s">
        <v>49</v>
      </c>
      <c r="C89">
        <v>6505</v>
      </c>
      <c r="D89">
        <v>1000</v>
      </c>
      <c r="E89" t="s">
        <v>39</v>
      </c>
      <c r="F89" t="s">
        <v>50</v>
      </c>
      <c r="G89" t="s">
        <v>51</v>
      </c>
      <c r="H89" t="s">
        <v>42</v>
      </c>
      <c r="I89" s="11">
        <v>44744</v>
      </c>
      <c r="J89" s="11">
        <v>44743</v>
      </c>
      <c r="K89" s="11">
        <v>45473</v>
      </c>
      <c r="M89" t="s">
        <v>43</v>
      </c>
      <c r="N89">
        <v>239202.96</v>
      </c>
      <c r="O89">
        <v>4</v>
      </c>
      <c r="P89">
        <v>15</v>
      </c>
      <c r="Q89" s="11">
        <v>45164</v>
      </c>
      <c r="R89">
        <v>9162.44</v>
      </c>
      <c r="S89">
        <v>110276.51</v>
      </c>
      <c r="T89">
        <v>101114.06999999999</v>
      </c>
      <c r="U89" t="s">
        <v>456</v>
      </c>
      <c r="W89" s="11">
        <v>45169</v>
      </c>
      <c r="X89" s="11">
        <v>45164</v>
      </c>
    </row>
    <row r="90" spans="1:24" x14ac:dyDescent="0.45">
      <c r="A90" t="s">
        <v>48</v>
      </c>
      <c r="B90" t="s">
        <v>49</v>
      </c>
      <c r="C90">
        <v>6505</v>
      </c>
      <c r="D90">
        <v>1000</v>
      </c>
      <c r="E90" t="s">
        <v>39</v>
      </c>
      <c r="F90" t="s">
        <v>50</v>
      </c>
      <c r="G90" t="s">
        <v>51</v>
      </c>
      <c r="H90" t="s">
        <v>42</v>
      </c>
      <c r="I90" s="11">
        <v>44744</v>
      </c>
      <c r="J90" s="11">
        <v>44743</v>
      </c>
      <c r="K90" s="11">
        <v>45473</v>
      </c>
      <c r="M90" t="s">
        <v>43</v>
      </c>
      <c r="N90">
        <v>239202.96</v>
      </c>
      <c r="O90">
        <v>4</v>
      </c>
      <c r="P90">
        <v>16</v>
      </c>
      <c r="Q90" s="11">
        <v>45199</v>
      </c>
      <c r="R90">
        <v>11453.050000000001</v>
      </c>
      <c r="S90">
        <v>101114.06999999999</v>
      </c>
      <c r="T90">
        <v>89661.01999999999</v>
      </c>
      <c r="U90" t="s">
        <v>456</v>
      </c>
      <c r="W90" s="11">
        <v>45199</v>
      </c>
      <c r="X90" s="11">
        <v>45199</v>
      </c>
    </row>
    <row r="91" spans="1:24" x14ac:dyDescent="0.45">
      <c r="A91" t="s">
        <v>48</v>
      </c>
      <c r="B91" t="s">
        <v>49</v>
      </c>
      <c r="C91">
        <v>6505</v>
      </c>
      <c r="D91">
        <v>1000</v>
      </c>
      <c r="E91" t="s">
        <v>39</v>
      </c>
      <c r="F91" t="s">
        <v>50</v>
      </c>
      <c r="G91" t="s">
        <v>51</v>
      </c>
      <c r="H91" t="s">
        <v>42</v>
      </c>
      <c r="I91" s="11">
        <v>44744</v>
      </c>
      <c r="J91" s="11">
        <v>44743</v>
      </c>
      <c r="K91" s="11">
        <v>45473</v>
      </c>
      <c r="M91" t="s">
        <v>43</v>
      </c>
      <c r="N91">
        <v>239202.96</v>
      </c>
      <c r="O91">
        <v>4</v>
      </c>
      <c r="P91">
        <v>17</v>
      </c>
      <c r="Q91" s="11">
        <v>45227</v>
      </c>
      <c r="R91">
        <v>9162.44</v>
      </c>
      <c r="S91">
        <v>89661.01999999999</v>
      </c>
      <c r="T91">
        <v>80498.579999999987</v>
      </c>
      <c r="U91" t="s">
        <v>456</v>
      </c>
      <c r="W91" s="11">
        <v>45230</v>
      </c>
      <c r="X91" s="11">
        <v>45227</v>
      </c>
    </row>
    <row r="92" spans="1:24" x14ac:dyDescent="0.45">
      <c r="A92" t="s">
        <v>48</v>
      </c>
      <c r="B92" t="s">
        <v>49</v>
      </c>
      <c r="C92">
        <v>6505</v>
      </c>
      <c r="D92">
        <v>1000</v>
      </c>
      <c r="E92" t="s">
        <v>39</v>
      </c>
      <c r="F92" t="s">
        <v>50</v>
      </c>
      <c r="G92" t="s">
        <v>51</v>
      </c>
      <c r="H92" t="s">
        <v>42</v>
      </c>
      <c r="I92" s="11">
        <v>44744</v>
      </c>
      <c r="J92" s="11">
        <v>44743</v>
      </c>
      <c r="K92" s="11">
        <v>45473</v>
      </c>
      <c r="M92" t="s">
        <v>43</v>
      </c>
      <c r="N92">
        <v>239202.96</v>
      </c>
      <c r="O92">
        <v>4</v>
      </c>
      <c r="P92">
        <v>18</v>
      </c>
      <c r="Q92" s="11">
        <v>45255</v>
      </c>
      <c r="R92">
        <v>9162.44</v>
      </c>
      <c r="S92">
        <v>80498.579999999987</v>
      </c>
      <c r="T92">
        <v>71336.139999999985</v>
      </c>
      <c r="U92" t="s">
        <v>456</v>
      </c>
      <c r="W92" s="11">
        <v>45260</v>
      </c>
      <c r="X92" s="11">
        <v>45255</v>
      </c>
    </row>
    <row r="93" spans="1:24" x14ac:dyDescent="0.45">
      <c r="A93" t="s">
        <v>48</v>
      </c>
      <c r="B93" t="s">
        <v>49</v>
      </c>
      <c r="C93">
        <v>6505</v>
      </c>
      <c r="D93">
        <v>1000</v>
      </c>
      <c r="E93" t="s">
        <v>39</v>
      </c>
      <c r="F93" t="s">
        <v>50</v>
      </c>
      <c r="G93" t="s">
        <v>51</v>
      </c>
      <c r="H93" t="s">
        <v>42</v>
      </c>
      <c r="I93" s="11">
        <v>44744</v>
      </c>
      <c r="J93" s="11">
        <v>44743</v>
      </c>
      <c r="K93" s="11">
        <v>45473</v>
      </c>
      <c r="M93" t="s">
        <v>43</v>
      </c>
      <c r="N93">
        <v>239202.96</v>
      </c>
      <c r="O93">
        <v>4</v>
      </c>
      <c r="P93">
        <v>19</v>
      </c>
      <c r="Q93" s="11">
        <v>45290</v>
      </c>
      <c r="R93">
        <v>11453.050000000001</v>
      </c>
      <c r="S93">
        <v>71336.139999999985</v>
      </c>
      <c r="T93">
        <v>59883.089999999982</v>
      </c>
      <c r="U93" t="s">
        <v>456</v>
      </c>
      <c r="W93" s="11">
        <v>45291</v>
      </c>
      <c r="X93" s="11">
        <v>45290</v>
      </c>
    </row>
    <row r="94" spans="1:24" x14ac:dyDescent="0.45">
      <c r="A94" t="s">
        <v>48</v>
      </c>
      <c r="B94" t="s">
        <v>49</v>
      </c>
      <c r="C94">
        <v>6505</v>
      </c>
      <c r="D94">
        <v>1000</v>
      </c>
      <c r="E94" t="s">
        <v>39</v>
      </c>
      <c r="F94" t="s">
        <v>50</v>
      </c>
      <c r="G94" t="s">
        <v>51</v>
      </c>
      <c r="H94" t="s">
        <v>42</v>
      </c>
      <c r="I94" s="11">
        <v>44744</v>
      </c>
      <c r="J94" s="11">
        <v>44743</v>
      </c>
      <c r="K94" s="11">
        <v>45473</v>
      </c>
      <c r="M94" t="s">
        <v>43</v>
      </c>
      <c r="N94">
        <v>239202.96</v>
      </c>
      <c r="O94">
        <v>4</v>
      </c>
      <c r="P94">
        <v>20</v>
      </c>
      <c r="Q94" s="11">
        <v>45325</v>
      </c>
      <c r="R94">
        <v>11453.050000000001</v>
      </c>
      <c r="S94">
        <v>59883.089999999982</v>
      </c>
      <c r="T94">
        <v>48430.039999999979</v>
      </c>
      <c r="U94" t="s">
        <v>456</v>
      </c>
      <c r="W94" s="11">
        <v>45351</v>
      </c>
      <c r="X94" s="11">
        <v>45325</v>
      </c>
    </row>
    <row r="95" spans="1:24" x14ac:dyDescent="0.45">
      <c r="A95" t="s">
        <v>48</v>
      </c>
      <c r="B95" t="s">
        <v>49</v>
      </c>
      <c r="C95">
        <v>6505</v>
      </c>
      <c r="D95">
        <v>1000</v>
      </c>
      <c r="E95" t="s">
        <v>39</v>
      </c>
      <c r="F95" t="s">
        <v>50</v>
      </c>
      <c r="G95" t="s">
        <v>51</v>
      </c>
      <c r="H95" t="s">
        <v>42</v>
      </c>
      <c r="I95" s="11">
        <v>44744</v>
      </c>
      <c r="J95" s="11">
        <v>44743</v>
      </c>
      <c r="K95" s="11">
        <v>45473</v>
      </c>
      <c r="M95" t="s">
        <v>43</v>
      </c>
      <c r="N95">
        <v>239202.96</v>
      </c>
      <c r="O95">
        <v>4</v>
      </c>
      <c r="P95">
        <v>21</v>
      </c>
      <c r="Q95" s="11">
        <v>45353</v>
      </c>
      <c r="R95">
        <v>9162.44</v>
      </c>
      <c r="S95">
        <v>48430.039999999979</v>
      </c>
      <c r="T95">
        <v>39267.599999999977</v>
      </c>
      <c r="U95" t="s">
        <v>456</v>
      </c>
      <c r="W95" s="11">
        <v>45382</v>
      </c>
      <c r="X95" s="11">
        <v>45353</v>
      </c>
    </row>
    <row r="96" spans="1:24" x14ac:dyDescent="0.45">
      <c r="A96" t="s">
        <v>48</v>
      </c>
      <c r="B96" t="s">
        <v>49</v>
      </c>
      <c r="C96">
        <v>6505</v>
      </c>
      <c r="D96">
        <v>1000</v>
      </c>
      <c r="E96" t="s">
        <v>39</v>
      </c>
      <c r="F96" t="s">
        <v>50</v>
      </c>
      <c r="G96" t="s">
        <v>51</v>
      </c>
      <c r="H96" t="s">
        <v>42</v>
      </c>
      <c r="I96" s="11">
        <v>44744</v>
      </c>
      <c r="J96" s="11">
        <v>44743</v>
      </c>
      <c r="K96" s="11">
        <v>45473</v>
      </c>
      <c r="M96" t="s">
        <v>43</v>
      </c>
      <c r="N96">
        <v>239202.96</v>
      </c>
      <c r="O96">
        <v>4</v>
      </c>
      <c r="P96">
        <v>22</v>
      </c>
      <c r="Q96" s="11">
        <v>45388</v>
      </c>
      <c r="R96">
        <v>11453.050000000001</v>
      </c>
      <c r="S96">
        <v>39267.599999999977</v>
      </c>
      <c r="T96">
        <v>27814.549999999974</v>
      </c>
      <c r="U96" t="s">
        <v>456</v>
      </c>
      <c r="W96" s="11">
        <v>45412</v>
      </c>
      <c r="X96" s="11">
        <v>45388</v>
      </c>
    </row>
    <row r="97" spans="1:24" x14ac:dyDescent="0.45">
      <c r="A97" t="s">
        <v>48</v>
      </c>
      <c r="B97" t="s">
        <v>49</v>
      </c>
      <c r="C97">
        <v>6505</v>
      </c>
      <c r="D97">
        <v>1000</v>
      </c>
      <c r="E97" t="s">
        <v>39</v>
      </c>
      <c r="F97" t="s">
        <v>50</v>
      </c>
      <c r="G97" t="s">
        <v>51</v>
      </c>
      <c r="H97" t="s">
        <v>42</v>
      </c>
      <c r="I97" s="11">
        <v>44744</v>
      </c>
      <c r="J97" s="11">
        <v>44743</v>
      </c>
      <c r="K97" s="11">
        <v>45473</v>
      </c>
      <c r="M97" t="s">
        <v>43</v>
      </c>
      <c r="N97">
        <v>239202.96</v>
      </c>
      <c r="O97">
        <v>4</v>
      </c>
      <c r="P97">
        <v>23</v>
      </c>
      <c r="Q97" s="11">
        <v>45416</v>
      </c>
      <c r="R97">
        <v>9162.44</v>
      </c>
      <c r="S97">
        <v>27814.549999999974</v>
      </c>
      <c r="T97">
        <v>18652.109999999971</v>
      </c>
      <c r="U97" t="s">
        <v>456</v>
      </c>
      <c r="W97" s="11">
        <v>45443</v>
      </c>
      <c r="X97" s="11">
        <v>45416</v>
      </c>
    </row>
    <row r="98" spans="1:24" x14ac:dyDescent="0.45">
      <c r="A98" t="s">
        <v>48</v>
      </c>
      <c r="B98" t="s">
        <v>49</v>
      </c>
      <c r="C98">
        <v>6505</v>
      </c>
      <c r="D98">
        <v>1000</v>
      </c>
      <c r="E98" t="s">
        <v>39</v>
      </c>
      <c r="F98" t="s">
        <v>50</v>
      </c>
      <c r="G98" t="s">
        <v>51</v>
      </c>
      <c r="H98" t="s">
        <v>42</v>
      </c>
      <c r="I98" s="11">
        <v>44744</v>
      </c>
      <c r="J98" s="11">
        <v>44743</v>
      </c>
      <c r="K98" s="11">
        <v>45473</v>
      </c>
      <c r="M98" t="s">
        <v>43</v>
      </c>
      <c r="N98">
        <v>239202.96</v>
      </c>
      <c r="O98">
        <v>4</v>
      </c>
      <c r="P98">
        <v>24</v>
      </c>
      <c r="Q98" s="11">
        <v>45444</v>
      </c>
      <c r="R98">
        <v>9162.44</v>
      </c>
      <c r="S98">
        <v>18652.109999999971</v>
      </c>
      <c r="T98">
        <v>9489.669999999971</v>
      </c>
      <c r="U98" t="s">
        <v>456</v>
      </c>
      <c r="W98" s="11">
        <v>45473</v>
      </c>
      <c r="X98" s="11">
        <v>45444</v>
      </c>
    </row>
    <row r="99" spans="1:24" x14ac:dyDescent="0.45">
      <c r="A99" t="s">
        <v>48</v>
      </c>
      <c r="B99" t="s">
        <v>49</v>
      </c>
      <c r="C99">
        <v>6505</v>
      </c>
      <c r="D99">
        <v>1000</v>
      </c>
      <c r="E99" t="s">
        <v>39</v>
      </c>
      <c r="F99" t="s">
        <v>50</v>
      </c>
      <c r="G99" t="s">
        <v>51</v>
      </c>
      <c r="H99" t="s">
        <v>42</v>
      </c>
      <c r="I99" s="11">
        <v>44744</v>
      </c>
      <c r="J99" s="11">
        <v>44743</v>
      </c>
      <c r="K99" s="11">
        <v>45473</v>
      </c>
      <c r="M99" t="s">
        <v>43</v>
      </c>
      <c r="N99">
        <v>239202.96</v>
      </c>
      <c r="O99">
        <v>4</v>
      </c>
      <c r="P99">
        <v>25</v>
      </c>
      <c r="Q99" s="11">
        <v>45479</v>
      </c>
      <c r="R99">
        <v>9489.67</v>
      </c>
      <c r="S99">
        <v>9489.669999999971</v>
      </c>
      <c r="T99">
        <v>-2.9103830456733704E-11</v>
      </c>
      <c r="U99" t="s">
        <v>456</v>
      </c>
      <c r="W99" s="11">
        <v>45504</v>
      </c>
      <c r="X99" s="11">
        <v>45479</v>
      </c>
    </row>
    <row r="100" spans="1:24" x14ac:dyDescent="0.45">
      <c r="A100" t="s">
        <v>52</v>
      </c>
      <c r="B100" t="s">
        <v>53</v>
      </c>
      <c r="C100">
        <v>6505</v>
      </c>
      <c r="D100">
        <v>1000</v>
      </c>
      <c r="E100" t="s">
        <v>39</v>
      </c>
      <c r="F100" t="s">
        <v>54</v>
      </c>
      <c r="G100">
        <v>14774789</v>
      </c>
      <c r="H100" t="s">
        <v>42</v>
      </c>
      <c r="I100" s="11">
        <v>44709</v>
      </c>
      <c r="J100" s="11">
        <v>44682</v>
      </c>
      <c r="K100" s="11">
        <v>45777</v>
      </c>
      <c r="M100" t="s">
        <v>43</v>
      </c>
      <c r="N100">
        <v>185399.05</v>
      </c>
      <c r="O100">
        <v>5</v>
      </c>
      <c r="P100">
        <v>1</v>
      </c>
      <c r="Q100" s="11">
        <v>44709</v>
      </c>
      <c r="R100">
        <v>4736.1699999999992</v>
      </c>
      <c r="S100">
        <v>185399.05</v>
      </c>
      <c r="T100">
        <v>180662.87999999998</v>
      </c>
      <c r="U100" t="s">
        <v>457</v>
      </c>
      <c r="W100" s="11">
        <v>44712</v>
      </c>
      <c r="X100" s="11">
        <v>44709</v>
      </c>
    </row>
    <row r="101" spans="1:24" x14ac:dyDescent="0.45">
      <c r="A101" t="s">
        <v>52</v>
      </c>
      <c r="B101" t="s">
        <v>53</v>
      </c>
      <c r="C101">
        <v>6505</v>
      </c>
      <c r="D101">
        <v>1000</v>
      </c>
      <c r="E101" t="s">
        <v>39</v>
      </c>
      <c r="F101" t="s">
        <v>54</v>
      </c>
      <c r="G101">
        <v>14774789</v>
      </c>
      <c r="H101" t="s">
        <v>42</v>
      </c>
      <c r="I101" s="11">
        <v>44709</v>
      </c>
      <c r="J101" s="11">
        <v>44682</v>
      </c>
      <c r="K101" s="11">
        <v>45777</v>
      </c>
      <c r="M101" t="s">
        <v>43</v>
      </c>
      <c r="N101">
        <v>185399.05</v>
      </c>
      <c r="O101">
        <v>5</v>
      </c>
      <c r="P101">
        <v>2</v>
      </c>
      <c r="Q101" s="11">
        <v>44744</v>
      </c>
      <c r="R101">
        <v>5920.5999999999995</v>
      </c>
      <c r="S101">
        <v>180662.87999999998</v>
      </c>
      <c r="T101">
        <v>174742.27999999997</v>
      </c>
      <c r="U101" t="s">
        <v>457</v>
      </c>
      <c r="W101" s="11">
        <v>44773</v>
      </c>
      <c r="X101" s="11">
        <v>44744</v>
      </c>
    </row>
    <row r="102" spans="1:24" x14ac:dyDescent="0.45">
      <c r="A102" t="s">
        <v>52</v>
      </c>
      <c r="B102" t="s">
        <v>53</v>
      </c>
      <c r="C102">
        <v>6505</v>
      </c>
      <c r="D102">
        <v>1000</v>
      </c>
      <c r="E102" t="s">
        <v>39</v>
      </c>
      <c r="F102" t="s">
        <v>54</v>
      </c>
      <c r="G102">
        <v>14774789</v>
      </c>
      <c r="H102" t="s">
        <v>42</v>
      </c>
      <c r="I102" s="11">
        <v>44709</v>
      </c>
      <c r="J102" s="11">
        <v>44682</v>
      </c>
      <c r="K102" s="11">
        <v>45777</v>
      </c>
      <c r="M102" t="s">
        <v>43</v>
      </c>
      <c r="N102">
        <v>185399.05</v>
      </c>
      <c r="O102">
        <v>5</v>
      </c>
      <c r="P102">
        <v>3</v>
      </c>
      <c r="Q102" s="11">
        <v>44772</v>
      </c>
      <c r="R102">
        <v>4736.4799999999996</v>
      </c>
      <c r="S102">
        <v>174742.27999999997</v>
      </c>
      <c r="T102">
        <v>170005.79999999996</v>
      </c>
      <c r="U102" t="s">
        <v>457</v>
      </c>
      <c r="W102" s="11">
        <v>44773</v>
      </c>
      <c r="X102" s="11">
        <v>44772</v>
      </c>
    </row>
    <row r="103" spans="1:24" x14ac:dyDescent="0.45">
      <c r="A103" t="s">
        <v>52</v>
      </c>
      <c r="B103" t="s">
        <v>53</v>
      </c>
      <c r="C103">
        <v>6505</v>
      </c>
      <c r="D103">
        <v>1000</v>
      </c>
      <c r="E103" t="s">
        <v>39</v>
      </c>
      <c r="F103" t="s">
        <v>54</v>
      </c>
      <c r="G103">
        <v>14774789</v>
      </c>
      <c r="H103" t="s">
        <v>42</v>
      </c>
      <c r="I103" s="11">
        <v>44709</v>
      </c>
      <c r="J103" s="11">
        <v>44682</v>
      </c>
      <c r="K103" s="11">
        <v>45777</v>
      </c>
      <c r="M103" t="s">
        <v>43</v>
      </c>
      <c r="N103">
        <v>185399.05</v>
      </c>
      <c r="O103">
        <v>5</v>
      </c>
      <c r="P103">
        <v>4</v>
      </c>
      <c r="Q103" s="11">
        <v>44800</v>
      </c>
      <c r="R103">
        <v>4736.4799999999996</v>
      </c>
      <c r="S103">
        <v>170005.79999999996</v>
      </c>
      <c r="T103">
        <v>165269.31999999995</v>
      </c>
      <c r="U103" t="s">
        <v>457</v>
      </c>
      <c r="W103" s="11">
        <v>44804</v>
      </c>
      <c r="X103" s="11">
        <v>44800</v>
      </c>
    </row>
    <row r="104" spans="1:24" x14ac:dyDescent="0.45">
      <c r="A104" t="s">
        <v>52</v>
      </c>
      <c r="B104" t="s">
        <v>53</v>
      </c>
      <c r="C104">
        <v>6505</v>
      </c>
      <c r="D104">
        <v>1000</v>
      </c>
      <c r="E104" t="s">
        <v>39</v>
      </c>
      <c r="F104" t="s">
        <v>54</v>
      </c>
      <c r="G104">
        <v>14774789</v>
      </c>
      <c r="H104" t="s">
        <v>42</v>
      </c>
      <c r="I104" s="11">
        <v>44709</v>
      </c>
      <c r="J104" s="11">
        <v>44682</v>
      </c>
      <c r="K104" s="11">
        <v>45777</v>
      </c>
      <c r="M104" t="s">
        <v>43</v>
      </c>
      <c r="N104">
        <v>185399.05</v>
      </c>
      <c r="O104">
        <v>5</v>
      </c>
      <c r="P104">
        <v>5</v>
      </c>
      <c r="Q104" s="11">
        <v>44835</v>
      </c>
      <c r="R104">
        <v>5920.5999999999995</v>
      </c>
      <c r="S104">
        <v>165269.31999999995</v>
      </c>
      <c r="T104">
        <v>159348.71999999994</v>
      </c>
      <c r="U104" t="s">
        <v>457</v>
      </c>
      <c r="W104" s="11">
        <v>44865</v>
      </c>
      <c r="X104" s="11">
        <v>44835</v>
      </c>
    </row>
    <row r="105" spans="1:24" x14ac:dyDescent="0.45">
      <c r="A105" t="s">
        <v>52</v>
      </c>
      <c r="B105" t="s">
        <v>53</v>
      </c>
      <c r="C105">
        <v>6505</v>
      </c>
      <c r="D105">
        <v>1000</v>
      </c>
      <c r="E105" t="s">
        <v>39</v>
      </c>
      <c r="F105" t="s">
        <v>54</v>
      </c>
      <c r="G105">
        <v>14774789</v>
      </c>
      <c r="H105" t="s">
        <v>42</v>
      </c>
      <c r="I105" s="11">
        <v>44709</v>
      </c>
      <c r="J105" s="11">
        <v>44682</v>
      </c>
      <c r="K105" s="11">
        <v>45777</v>
      </c>
      <c r="M105" t="s">
        <v>43</v>
      </c>
      <c r="N105">
        <v>185399.05</v>
      </c>
      <c r="O105">
        <v>5</v>
      </c>
      <c r="P105">
        <v>6</v>
      </c>
      <c r="Q105" s="11">
        <v>44863</v>
      </c>
      <c r="R105">
        <v>4736.4799999999996</v>
      </c>
      <c r="S105">
        <v>159348.71999999994</v>
      </c>
      <c r="T105">
        <v>154612.23999999993</v>
      </c>
      <c r="U105" t="s">
        <v>457</v>
      </c>
      <c r="W105" s="11">
        <v>44865</v>
      </c>
      <c r="X105" s="11">
        <v>44863</v>
      </c>
    </row>
    <row r="106" spans="1:24" x14ac:dyDescent="0.45">
      <c r="A106" t="s">
        <v>52</v>
      </c>
      <c r="B106" t="s">
        <v>53</v>
      </c>
      <c r="C106">
        <v>6505</v>
      </c>
      <c r="D106">
        <v>1000</v>
      </c>
      <c r="E106" t="s">
        <v>39</v>
      </c>
      <c r="F106" t="s">
        <v>54</v>
      </c>
      <c r="G106">
        <v>14774789</v>
      </c>
      <c r="H106" t="s">
        <v>42</v>
      </c>
      <c r="I106" s="11">
        <v>44709</v>
      </c>
      <c r="J106" s="11">
        <v>44682</v>
      </c>
      <c r="K106" s="11">
        <v>45777</v>
      </c>
      <c r="M106" t="s">
        <v>43</v>
      </c>
      <c r="N106">
        <v>185399.05</v>
      </c>
      <c r="O106">
        <v>5</v>
      </c>
      <c r="P106">
        <v>7</v>
      </c>
      <c r="Q106" s="11">
        <v>44891</v>
      </c>
      <c r="R106">
        <v>4736.4799999999996</v>
      </c>
      <c r="S106">
        <v>154612.23999999993</v>
      </c>
      <c r="T106">
        <v>149875.75999999992</v>
      </c>
      <c r="U106" t="s">
        <v>457</v>
      </c>
      <c r="W106" s="11">
        <v>44895</v>
      </c>
      <c r="X106" s="11">
        <v>44891</v>
      </c>
    </row>
    <row r="107" spans="1:24" x14ac:dyDescent="0.45">
      <c r="A107" t="s">
        <v>52</v>
      </c>
      <c r="B107" t="s">
        <v>53</v>
      </c>
      <c r="C107">
        <v>6505</v>
      </c>
      <c r="D107">
        <v>1000</v>
      </c>
      <c r="E107" t="s">
        <v>39</v>
      </c>
      <c r="F107" t="s">
        <v>54</v>
      </c>
      <c r="G107">
        <v>14774789</v>
      </c>
      <c r="H107" t="s">
        <v>42</v>
      </c>
      <c r="I107" s="11">
        <v>44709</v>
      </c>
      <c r="J107" s="11">
        <v>44682</v>
      </c>
      <c r="K107" s="11">
        <v>45777</v>
      </c>
      <c r="M107" t="s">
        <v>43</v>
      </c>
      <c r="N107">
        <v>185399.05</v>
      </c>
      <c r="O107">
        <v>5</v>
      </c>
      <c r="P107">
        <v>8</v>
      </c>
      <c r="Q107" s="11">
        <v>44926</v>
      </c>
      <c r="R107">
        <v>5920.5999999999995</v>
      </c>
      <c r="S107">
        <v>149875.75999999992</v>
      </c>
      <c r="T107">
        <v>143955.15999999992</v>
      </c>
      <c r="U107" t="s">
        <v>457</v>
      </c>
      <c r="W107" s="11">
        <v>44926</v>
      </c>
      <c r="X107" s="11">
        <v>44926</v>
      </c>
    </row>
    <row r="108" spans="1:24" x14ac:dyDescent="0.45">
      <c r="A108" t="s">
        <v>52</v>
      </c>
      <c r="B108" t="s">
        <v>53</v>
      </c>
      <c r="C108">
        <v>6505</v>
      </c>
      <c r="D108">
        <v>1000</v>
      </c>
      <c r="E108" t="s">
        <v>39</v>
      </c>
      <c r="F108" t="s">
        <v>54</v>
      </c>
      <c r="G108">
        <v>14774789</v>
      </c>
      <c r="H108" t="s">
        <v>42</v>
      </c>
      <c r="I108" s="11">
        <v>44709</v>
      </c>
      <c r="J108" s="11">
        <v>44682</v>
      </c>
      <c r="K108" s="11">
        <v>45777</v>
      </c>
      <c r="M108" t="s">
        <v>43</v>
      </c>
      <c r="N108">
        <v>185399.05</v>
      </c>
      <c r="O108">
        <v>5</v>
      </c>
      <c r="P108">
        <v>9</v>
      </c>
      <c r="Q108" s="11">
        <v>44954</v>
      </c>
      <c r="R108">
        <v>4736.4799999999996</v>
      </c>
      <c r="S108">
        <v>143955.15999999992</v>
      </c>
      <c r="T108">
        <v>139218.67999999991</v>
      </c>
      <c r="U108" t="s">
        <v>457</v>
      </c>
      <c r="W108" s="11">
        <v>44957</v>
      </c>
      <c r="X108" s="11">
        <v>44954</v>
      </c>
    </row>
    <row r="109" spans="1:24" x14ac:dyDescent="0.45">
      <c r="A109" t="s">
        <v>52</v>
      </c>
      <c r="B109" t="s">
        <v>53</v>
      </c>
      <c r="C109">
        <v>6505</v>
      </c>
      <c r="D109">
        <v>1000</v>
      </c>
      <c r="E109" t="s">
        <v>39</v>
      </c>
      <c r="F109" t="s">
        <v>54</v>
      </c>
      <c r="G109">
        <v>14774789</v>
      </c>
      <c r="H109" t="s">
        <v>42</v>
      </c>
      <c r="I109" s="11">
        <v>44709</v>
      </c>
      <c r="J109" s="11">
        <v>44682</v>
      </c>
      <c r="K109" s="11">
        <v>45777</v>
      </c>
      <c r="M109" t="s">
        <v>43</v>
      </c>
      <c r="N109">
        <v>185399.05</v>
      </c>
      <c r="O109">
        <v>5</v>
      </c>
      <c r="P109">
        <v>10</v>
      </c>
      <c r="Q109" s="11">
        <v>44982</v>
      </c>
      <c r="R109">
        <v>4736.4799999999996</v>
      </c>
      <c r="S109">
        <v>139218.67999999991</v>
      </c>
      <c r="T109">
        <v>134482.1999999999</v>
      </c>
      <c r="U109" t="s">
        <v>457</v>
      </c>
      <c r="W109" s="11">
        <v>44985</v>
      </c>
      <c r="X109" s="11">
        <v>44982</v>
      </c>
    </row>
    <row r="110" spans="1:24" x14ac:dyDescent="0.45">
      <c r="A110" t="s">
        <v>52</v>
      </c>
      <c r="B110" t="s">
        <v>53</v>
      </c>
      <c r="C110">
        <v>6505</v>
      </c>
      <c r="D110">
        <v>1000</v>
      </c>
      <c r="E110" t="s">
        <v>39</v>
      </c>
      <c r="F110" t="s">
        <v>54</v>
      </c>
      <c r="G110">
        <v>14774789</v>
      </c>
      <c r="H110" t="s">
        <v>42</v>
      </c>
      <c r="I110" s="11">
        <v>44709</v>
      </c>
      <c r="J110" s="11">
        <v>44682</v>
      </c>
      <c r="K110" s="11">
        <v>45777</v>
      </c>
      <c r="M110" t="s">
        <v>43</v>
      </c>
      <c r="N110">
        <v>185399.05</v>
      </c>
      <c r="O110">
        <v>5</v>
      </c>
      <c r="P110">
        <v>11</v>
      </c>
      <c r="Q110" s="11">
        <v>45017</v>
      </c>
      <c r="R110">
        <v>5920.5999999999995</v>
      </c>
      <c r="S110">
        <v>134482.1999999999</v>
      </c>
      <c r="T110">
        <v>128561.59999999989</v>
      </c>
      <c r="U110" t="s">
        <v>457</v>
      </c>
      <c r="W110" s="11">
        <v>45046</v>
      </c>
      <c r="X110" s="11">
        <v>45017</v>
      </c>
    </row>
    <row r="111" spans="1:24" x14ac:dyDescent="0.45">
      <c r="A111" t="s">
        <v>52</v>
      </c>
      <c r="B111" t="s">
        <v>53</v>
      </c>
      <c r="C111">
        <v>6505</v>
      </c>
      <c r="D111">
        <v>1000</v>
      </c>
      <c r="E111" t="s">
        <v>39</v>
      </c>
      <c r="F111" t="s">
        <v>54</v>
      </c>
      <c r="G111">
        <v>14774789</v>
      </c>
      <c r="H111" t="s">
        <v>42</v>
      </c>
      <c r="I111" s="11">
        <v>44709</v>
      </c>
      <c r="J111" s="11">
        <v>44682</v>
      </c>
      <c r="K111" s="11">
        <v>45777</v>
      </c>
      <c r="M111" t="s">
        <v>43</v>
      </c>
      <c r="N111">
        <v>185399.05</v>
      </c>
      <c r="O111">
        <v>5</v>
      </c>
      <c r="P111">
        <v>12</v>
      </c>
      <c r="Q111" s="11">
        <v>45045</v>
      </c>
      <c r="R111">
        <v>4736.4799999999996</v>
      </c>
      <c r="S111">
        <v>128561.59999999989</v>
      </c>
      <c r="T111">
        <v>123825.11999999989</v>
      </c>
      <c r="U111" t="s">
        <v>457</v>
      </c>
      <c r="W111" s="11">
        <v>45046</v>
      </c>
      <c r="X111" s="11">
        <v>45045</v>
      </c>
    </row>
    <row r="112" spans="1:24" x14ac:dyDescent="0.45">
      <c r="A112" t="s">
        <v>52</v>
      </c>
      <c r="B112" t="s">
        <v>53</v>
      </c>
      <c r="C112">
        <v>6505</v>
      </c>
      <c r="D112">
        <v>1000</v>
      </c>
      <c r="E112" t="s">
        <v>39</v>
      </c>
      <c r="F112" t="s">
        <v>54</v>
      </c>
      <c r="G112">
        <v>14774789</v>
      </c>
      <c r="H112" t="s">
        <v>42</v>
      </c>
      <c r="I112" s="11">
        <v>44709</v>
      </c>
      <c r="J112" s="11">
        <v>44682</v>
      </c>
      <c r="K112" s="11">
        <v>45777</v>
      </c>
      <c r="M112" t="s">
        <v>43</v>
      </c>
      <c r="N112">
        <v>185399.05</v>
      </c>
      <c r="O112">
        <v>5</v>
      </c>
      <c r="P112">
        <v>13</v>
      </c>
      <c r="Q112" s="11">
        <v>45073</v>
      </c>
      <c r="R112">
        <v>4736.4799999999996</v>
      </c>
      <c r="S112">
        <v>123825.11999999989</v>
      </c>
      <c r="T112">
        <v>119088.6399999999</v>
      </c>
      <c r="U112" t="s">
        <v>457</v>
      </c>
      <c r="W112" s="11">
        <v>45077</v>
      </c>
      <c r="X112" s="11">
        <v>45073</v>
      </c>
    </row>
    <row r="113" spans="1:24" x14ac:dyDescent="0.45">
      <c r="A113" t="s">
        <v>52</v>
      </c>
      <c r="B113" t="s">
        <v>53</v>
      </c>
      <c r="C113">
        <v>6505</v>
      </c>
      <c r="D113">
        <v>1000</v>
      </c>
      <c r="E113" t="s">
        <v>39</v>
      </c>
      <c r="F113" t="s">
        <v>54</v>
      </c>
      <c r="G113">
        <v>14774789</v>
      </c>
      <c r="H113" t="s">
        <v>42</v>
      </c>
      <c r="I113" s="11">
        <v>44709</v>
      </c>
      <c r="J113" s="11">
        <v>44682</v>
      </c>
      <c r="K113" s="11">
        <v>45777</v>
      </c>
      <c r="M113" t="s">
        <v>43</v>
      </c>
      <c r="N113">
        <v>185399.05</v>
      </c>
      <c r="O113">
        <v>5</v>
      </c>
      <c r="P113">
        <v>14</v>
      </c>
      <c r="Q113" s="11">
        <v>45108</v>
      </c>
      <c r="R113">
        <v>5920.5999999999995</v>
      </c>
      <c r="S113">
        <v>119088.6399999999</v>
      </c>
      <c r="T113">
        <v>113168.03999999989</v>
      </c>
      <c r="U113" t="s">
        <v>457</v>
      </c>
      <c r="W113" s="11">
        <v>45138</v>
      </c>
      <c r="X113" s="11">
        <v>45108</v>
      </c>
    </row>
    <row r="114" spans="1:24" x14ac:dyDescent="0.45">
      <c r="A114" t="s">
        <v>52</v>
      </c>
      <c r="B114" t="s">
        <v>53</v>
      </c>
      <c r="C114">
        <v>6505</v>
      </c>
      <c r="D114">
        <v>1000</v>
      </c>
      <c r="E114" t="s">
        <v>39</v>
      </c>
      <c r="F114" t="s">
        <v>54</v>
      </c>
      <c r="G114">
        <v>14774789</v>
      </c>
      <c r="H114" t="s">
        <v>42</v>
      </c>
      <c r="I114" s="11">
        <v>44709</v>
      </c>
      <c r="J114" s="11">
        <v>44682</v>
      </c>
      <c r="K114" s="11">
        <v>45777</v>
      </c>
      <c r="M114" t="s">
        <v>43</v>
      </c>
      <c r="N114">
        <v>185399.05</v>
      </c>
      <c r="O114">
        <v>5</v>
      </c>
      <c r="P114">
        <v>15</v>
      </c>
      <c r="Q114" s="11">
        <v>45136</v>
      </c>
      <c r="R114">
        <v>4736.4799999999996</v>
      </c>
      <c r="S114">
        <v>113168.03999999989</v>
      </c>
      <c r="T114">
        <v>108431.5599999999</v>
      </c>
      <c r="U114" t="s">
        <v>457</v>
      </c>
      <c r="W114" s="11">
        <v>45138</v>
      </c>
      <c r="X114" s="11">
        <v>45136</v>
      </c>
    </row>
    <row r="115" spans="1:24" x14ac:dyDescent="0.45">
      <c r="A115" t="s">
        <v>52</v>
      </c>
      <c r="B115" t="s">
        <v>53</v>
      </c>
      <c r="C115">
        <v>6505</v>
      </c>
      <c r="D115">
        <v>1000</v>
      </c>
      <c r="E115" t="s">
        <v>39</v>
      </c>
      <c r="F115" t="s">
        <v>54</v>
      </c>
      <c r="G115">
        <v>14774789</v>
      </c>
      <c r="H115" t="s">
        <v>42</v>
      </c>
      <c r="I115" s="11">
        <v>44709</v>
      </c>
      <c r="J115" s="11">
        <v>44682</v>
      </c>
      <c r="K115" s="11">
        <v>45777</v>
      </c>
      <c r="M115" t="s">
        <v>43</v>
      </c>
      <c r="N115">
        <v>185399.05</v>
      </c>
      <c r="O115">
        <v>5</v>
      </c>
      <c r="P115">
        <v>16</v>
      </c>
      <c r="Q115" s="11">
        <v>45164</v>
      </c>
      <c r="R115">
        <v>4736.4799999999996</v>
      </c>
      <c r="S115">
        <v>108431.5599999999</v>
      </c>
      <c r="T115">
        <v>103695.0799999999</v>
      </c>
      <c r="U115" t="s">
        <v>457</v>
      </c>
      <c r="W115" s="11">
        <v>45169</v>
      </c>
      <c r="X115" s="11">
        <v>45164</v>
      </c>
    </row>
    <row r="116" spans="1:24" x14ac:dyDescent="0.45">
      <c r="A116" t="s">
        <v>52</v>
      </c>
      <c r="B116" t="s">
        <v>53</v>
      </c>
      <c r="C116">
        <v>6505</v>
      </c>
      <c r="D116">
        <v>1000</v>
      </c>
      <c r="E116" t="s">
        <v>39</v>
      </c>
      <c r="F116" t="s">
        <v>54</v>
      </c>
      <c r="G116">
        <v>14774789</v>
      </c>
      <c r="H116" t="s">
        <v>42</v>
      </c>
      <c r="I116" s="11">
        <v>44709</v>
      </c>
      <c r="J116" s="11">
        <v>44682</v>
      </c>
      <c r="K116" s="11">
        <v>45777</v>
      </c>
      <c r="M116" t="s">
        <v>43</v>
      </c>
      <c r="N116">
        <v>185399.05</v>
      </c>
      <c r="O116">
        <v>5</v>
      </c>
      <c r="P116">
        <v>17</v>
      </c>
      <c r="Q116" s="11">
        <v>45199</v>
      </c>
      <c r="R116">
        <v>5920.5999999999995</v>
      </c>
      <c r="S116">
        <v>103695.0799999999</v>
      </c>
      <c r="T116">
        <v>97774.479999999894</v>
      </c>
      <c r="U116" t="s">
        <v>457</v>
      </c>
      <c r="W116" s="11">
        <v>45199</v>
      </c>
      <c r="X116" s="11">
        <v>45199</v>
      </c>
    </row>
    <row r="117" spans="1:24" x14ac:dyDescent="0.45">
      <c r="A117" t="s">
        <v>52</v>
      </c>
      <c r="B117" t="s">
        <v>53</v>
      </c>
      <c r="C117">
        <v>6505</v>
      </c>
      <c r="D117">
        <v>1000</v>
      </c>
      <c r="E117" t="s">
        <v>39</v>
      </c>
      <c r="F117" t="s">
        <v>54</v>
      </c>
      <c r="G117">
        <v>14774789</v>
      </c>
      <c r="H117" t="s">
        <v>42</v>
      </c>
      <c r="I117" s="11">
        <v>44709</v>
      </c>
      <c r="J117" s="11">
        <v>44682</v>
      </c>
      <c r="K117" s="11">
        <v>45777</v>
      </c>
      <c r="M117" t="s">
        <v>43</v>
      </c>
      <c r="N117">
        <v>185399.05</v>
      </c>
      <c r="O117">
        <v>5</v>
      </c>
      <c r="P117">
        <v>18</v>
      </c>
      <c r="Q117" s="11">
        <v>45227</v>
      </c>
      <c r="R117">
        <v>4736.4799999999996</v>
      </c>
      <c r="S117">
        <v>97774.479999999894</v>
      </c>
      <c r="T117">
        <v>93037.999999999898</v>
      </c>
      <c r="U117" t="s">
        <v>457</v>
      </c>
      <c r="W117" s="11">
        <v>45230</v>
      </c>
      <c r="X117" s="11">
        <v>45227</v>
      </c>
    </row>
    <row r="118" spans="1:24" x14ac:dyDescent="0.45">
      <c r="A118" t="s">
        <v>52</v>
      </c>
      <c r="B118" t="s">
        <v>53</v>
      </c>
      <c r="C118">
        <v>6505</v>
      </c>
      <c r="D118">
        <v>1000</v>
      </c>
      <c r="E118" t="s">
        <v>39</v>
      </c>
      <c r="F118" t="s">
        <v>54</v>
      </c>
      <c r="G118">
        <v>14774789</v>
      </c>
      <c r="H118" t="s">
        <v>42</v>
      </c>
      <c r="I118" s="11">
        <v>44709</v>
      </c>
      <c r="J118" s="11">
        <v>44682</v>
      </c>
      <c r="K118" s="11">
        <v>45777</v>
      </c>
      <c r="M118" t="s">
        <v>43</v>
      </c>
      <c r="N118">
        <v>185399.05</v>
      </c>
      <c r="O118">
        <v>5</v>
      </c>
      <c r="P118">
        <v>19</v>
      </c>
      <c r="Q118" s="11">
        <v>45255</v>
      </c>
      <c r="R118">
        <v>4736.4799999999996</v>
      </c>
      <c r="S118">
        <v>93037.999999999898</v>
      </c>
      <c r="T118">
        <v>88301.519999999902</v>
      </c>
      <c r="U118" t="s">
        <v>457</v>
      </c>
      <c r="W118" s="11">
        <v>45260</v>
      </c>
      <c r="X118" s="11">
        <v>45255</v>
      </c>
    </row>
    <row r="119" spans="1:24" x14ac:dyDescent="0.45">
      <c r="A119" t="s">
        <v>52</v>
      </c>
      <c r="B119" t="s">
        <v>53</v>
      </c>
      <c r="C119">
        <v>6505</v>
      </c>
      <c r="D119">
        <v>1000</v>
      </c>
      <c r="E119" t="s">
        <v>39</v>
      </c>
      <c r="F119" t="s">
        <v>54</v>
      </c>
      <c r="G119">
        <v>14774789</v>
      </c>
      <c r="H119" t="s">
        <v>42</v>
      </c>
      <c r="I119" s="11">
        <v>44709</v>
      </c>
      <c r="J119" s="11">
        <v>44682</v>
      </c>
      <c r="K119" s="11">
        <v>45777</v>
      </c>
      <c r="M119" t="s">
        <v>43</v>
      </c>
      <c r="N119">
        <v>185399.05</v>
      </c>
      <c r="O119">
        <v>5</v>
      </c>
      <c r="P119">
        <v>20</v>
      </c>
      <c r="Q119" s="11">
        <v>45290</v>
      </c>
      <c r="R119">
        <v>5920.5999999999995</v>
      </c>
      <c r="S119">
        <v>88301.519999999902</v>
      </c>
      <c r="T119">
        <v>82380.919999999896</v>
      </c>
      <c r="U119" t="s">
        <v>457</v>
      </c>
      <c r="W119" s="11">
        <v>45291</v>
      </c>
      <c r="X119" s="11">
        <v>45290</v>
      </c>
    </row>
    <row r="120" spans="1:24" x14ac:dyDescent="0.45">
      <c r="A120" t="s">
        <v>52</v>
      </c>
      <c r="B120" t="s">
        <v>53</v>
      </c>
      <c r="C120">
        <v>6505</v>
      </c>
      <c r="D120">
        <v>1000</v>
      </c>
      <c r="E120" t="s">
        <v>39</v>
      </c>
      <c r="F120" t="s">
        <v>54</v>
      </c>
      <c r="G120">
        <v>14774789</v>
      </c>
      <c r="H120" t="s">
        <v>42</v>
      </c>
      <c r="I120" s="11">
        <v>44709</v>
      </c>
      <c r="J120" s="11">
        <v>44682</v>
      </c>
      <c r="K120" s="11">
        <v>45777</v>
      </c>
      <c r="M120" t="s">
        <v>43</v>
      </c>
      <c r="N120">
        <v>185399.05</v>
      </c>
      <c r="O120">
        <v>5</v>
      </c>
      <c r="P120">
        <v>21</v>
      </c>
      <c r="Q120" s="11">
        <v>45325</v>
      </c>
      <c r="R120">
        <v>5920.5999999999995</v>
      </c>
      <c r="S120">
        <v>82380.919999999896</v>
      </c>
      <c r="T120">
        <v>76460.319999999891</v>
      </c>
      <c r="U120" t="s">
        <v>457</v>
      </c>
      <c r="W120" s="11">
        <v>45351</v>
      </c>
      <c r="X120" s="11">
        <v>45325</v>
      </c>
    </row>
    <row r="121" spans="1:24" x14ac:dyDescent="0.45">
      <c r="A121" t="s">
        <v>52</v>
      </c>
      <c r="B121" t="s">
        <v>53</v>
      </c>
      <c r="C121">
        <v>6505</v>
      </c>
      <c r="D121">
        <v>1000</v>
      </c>
      <c r="E121" t="s">
        <v>39</v>
      </c>
      <c r="F121" t="s">
        <v>54</v>
      </c>
      <c r="G121">
        <v>14774789</v>
      </c>
      <c r="H121" t="s">
        <v>42</v>
      </c>
      <c r="I121" s="11">
        <v>44709</v>
      </c>
      <c r="J121" s="11">
        <v>44682</v>
      </c>
      <c r="K121" s="11">
        <v>45777</v>
      </c>
      <c r="M121" t="s">
        <v>43</v>
      </c>
      <c r="N121">
        <v>185399.05</v>
      </c>
      <c r="O121">
        <v>5</v>
      </c>
      <c r="P121">
        <v>22</v>
      </c>
      <c r="Q121" s="11">
        <v>45353</v>
      </c>
      <c r="R121">
        <v>4736.4799999999996</v>
      </c>
      <c r="S121">
        <v>76460.319999999891</v>
      </c>
      <c r="T121">
        <v>71723.839999999895</v>
      </c>
      <c r="U121" t="s">
        <v>457</v>
      </c>
      <c r="W121" s="11">
        <v>45382</v>
      </c>
      <c r="X121" s="11">
        <v>45353</v>
      </c>
    </row>
    <row r="122" spans="1:24" x14ac:dyDescent="0.45">
      <c r="A122" t="s">
        <v>52</v>
      </c>
      <c r="B122" t="s">
        <v>53</v>
      </c>
      <c r="C122">
        <v>6505</v>
      </c>
      <c r="D122">
        <v>1000</v>
      </c>
      <c r="E122" t="s">
        <v>39</v>
      </c>
      <c r="F122" t="s">
        <v>54</v>
      </c>
      <c r="G122">
        <v>14774789</v>
      </c>
      <c r="H122" t="s">
        <v>42</v>
      </c>
      <c r="I122" s="11">
        <v>44709</v>
      </c>
      <c r="J122" s="11">
        <v>44682</v>
      </c>
      <c r="K122" s="11">
        <v>45777</v>
      </c>
      <c r="M122" t="s">
        <v>43</v>
      </c>
      <c r="N122">
        <v>185399.05</v>
      </c>
      <c r="O122">
        <v>5</v>
      </c>
      <c r="P122">
        <v>23</v>
      </c>
      <c r="Q122" s="11">
        <v>45388</v>
      </c>
      <c r="R122">
        <v>5920.5999999999995</v>
      </c>
      <c r="S122">
        <v>71723.839999999895</v>
      </c>
      <c r="T122">
        <v>65803.239999999889</v>
      </c>
      <c r="U122" t="s">
        <v>457</v>
      </c>
      <c r="W122" s="11">
        <v>45412</v>
      </c>
      <c r="X122" s="11">
        <v>45388</v>
      </c>
    </row>
    <row r="123" spans="1:24" x14ac:dyDescent="0.45">
      <c r="A123" t="s">
        <v>52</v>
      </c>
      <c r="B123" t="s">
        <v>53</v>
      </c>
      <c r="C123">
        <v>6505</v>
      </c>
      <c r="D123">
        <v>1000</v>
      </c>
      <c r="E123" t="s">
        <v>39</v>
      </c>
      <c r="F123" t="s">
        <v>54</v>
      </c>
      <c r="G123">
        <v>14774789</v>
      </c>
      <c r="H123" t="s">
        <v>42</v>
      </c>
      <c r="I123" s="11">
        <v>44709</v>
      </c>
      <c r="J123" s="11">
        <v>44682</v>
      </c>
      <c r="K123" s="11">
        <v>45777</v>
      </c>
      <c r="M123" t="s">
        <v>43</v>
      </c>
      <c r="N123">
        <v>185399.05</v>
      </c>
      <c r="O123">
        <v>5</v>
      </c>
      <c r="P123">
        <v>24</v>
      </c>
      <c r="Q123" s="11">
        <v>45416</v>
      </c>
      <c r="R123">
        <v>4736.4799999999996</v>
      </c>
      <c r="S123">
        <v>65803.239999999889</v>
      </c>
      <c r="T123">
        <v>61066.759999999893</v>
      </c>
      <c r="U123" t="s">
        <v>457</v>
      </c>
      <c r="W123" s="11">
        <v>45443</v>
      </c>
      <c r="X123" s="11">
        <v>45416</v>
      </c>
    </row>
    <row r="124" spans="1:24" x14ac:dyDescent="0.45">
      <c r="A124" t="s">
        <v>52</v>
      </c>
      <c r="B124" t="s">
        <v>53</v>
      </c>
      <c r="C124">
        <v>6505</v>
      </c>
      <c r="D124">
        <v>1000</v>
      </c>
      <c r="E124" t="s">
        <v>39</v>
      </c>
      <c r="F124" t="s">
        <v>54</v>
      </c>
      <c r="G124">
        <v>14774789</v>
      </c>
      <c r="H124" t="s">
        <v>42</v>
      </c>
      <c r="I124" s="11">
        <v>44709</v>
      </c>
      <c r="J124" s="11">
        <v>44682</v>
      </c>
      <c r="K124" s="11">
        <v>45777</v>
      </c>
      <c r="M124" t="s">
        <v>43</v>
      </c>
      <c r="N124">
        <v>185399.05</v>
      </c>
      <c r="O124">
        <v>5</v>
      </c>
      <c r="P124">
        <v>25</v>
      </c>
      <c r="Q124" s="11">
        <v>45444</v>
      </c>
      <c r="R124">
        <v>4736.4799999999996</v>
      </c>
      <c r="S124">
        <v>61066.759999999893</v>
      </c>
      <c r="T124">
        <v>56330.279999999897</v>
      </c>
      <c r="U124" t="s">
        <v>457</v>
      </c>
      <c r="W124" s="11">
        <v>45473</v>
      </c>
      <c r="X124" s="11">
        <v>45444</v>
      </c>
    </row>
    <row r="125" spans="1:24" x14ac:dyDescent="0.45">
      <c r="A125" t="s">
        <v>52</v>
      </c>
      <c r="B125" t="s">
        <v>53</v>
      </c>
      <c r="C125">
        <v>6505</v>
      </c>
      <c r="D125">
        <v>1000</v>
      </c>
      <c r="E125" t="s">
        <v>39</v>
      </c>
      <c r="F125" t="s">
        <v>54</v>
      </c>
      <c r="G125">
        <v>14774789</v>
      </c>
      <c r="H125" t="s">
        <v>42</v>
      </c>
      <c r="I125" s="11">
        <v>44709</v>
      </c>
      <c r="J125" s="11">
        <v>44682</v>
      </c>
      <c r="K125" s="11">
        <v>45777</v>
      </c>
      <c r="M125" t="s">
        <v>43</v>
      </c>
      <c r="N125">
        <v>185399.05</v>
      </c>
      <c r="O125">
        <v>5</v>
      </c>
      <c r="P125">
        <v>26</v>
      </c>
      <c r="Q125" s="11">
        <v>45479</v>
      </c>
      <c r="R125">
        <v>5920.5999999999995</v>
      </c>
      <c r="S125">
        <v>56330.279999999897</v>
      </c>
      <c r="T125">
        <v>50409.679999999898</v>
      </c>
      <c r="U125" t="s">
        <v>457</v>
      </c>
      <c r="W125" s="11">
        <v>45504</v>
      </c>
      <c r="X125" s="11">
        <v>45479</v>
      </c>
    </row>
    <row r="126" spans="1:24" x14ac:dyDescent="0.45">
      <c r="A126" t="s">
        <v>52</v>
      </c>
      <c r="B126" t="s">
        <v>53</v>
      </c>
      <c r="C126">
        <v>6505</v>
      </c>
      <c r="D126">
        <v>1000</v>
      </c>
      <c r="E126" t="s">
        <v>39</v>
      </c>
      <c r="F126" t="s">
        <v>54</v>
      </c>
      <c r="G126">
        <v>14774789</v>
      </c>
      <c r="H126" t="s">
        <v>42</v>
      </c>
      <c r="I126" s="11">
        <v>44709</v>
      </c>
      <c r="J126" s="11">
        <v>44682</v>
      </c>
      <c r="K126" s="11">
        <v>45777</v>
      </c>
      <c r="M126" t="s">
        <v>43</v>
      </c>
      <c r="N126">
        <v>185399.05</v>
      </c>
      <c r="O126">
        <v>5</v>
      </c>
      <c r="P126">
        <v>27</v>
      </c>
      <c r="Q126" s="11">
        <v>45507</v>
      </c>
      <c r="R126">
        <v>4736.4799999999996</v>
      </c>
      <c r="S126">
        <v>50409.679999999898</v>
      </c>
      <c r="T126">
        <v>45673.199999999895</v>
      </c>
      <c r="U126" t="s">
        <v>457</v>
      </c>
      <c r="W126" s="11">
        <v>45535</v>
      </c>
      <c r="X126" s="11">
        <v>45507</v>
      </c>
    </row>
    <row r="127" spans="1:24" x14ac:dyDescent="0.45">
      <c r="A127" t="s">
        <v>52</v>
      </c>
      <c r="B127" t="s">
        <v>53</v>
      </c>
      <c r="C127">
        <v>6505</v>
      </c>
      <c r="D127">
        <v>1000</v>
      </c>
      <c r="E127" t="s">
        <v>39</v>
      </c>
      <c r="F127" t="s">
        <v>54</v>
      </c>
      <c r="G127">
        <v>14774789</v>
      </c>
      <c r="H127" t="s">
        <v>42</v>
      </c>
      <c r="I127" s="11">
        <v>44709</v>
      </c>
      <c r="J127" s="11">
        <v>44682</v>
      </c>
      <c r="K127" s="11">
        <v>45777</v>
      </c>
      <c r="M127" t="s">
        <v>43</v>
      </c>
      <c r="N127">
        <v>185399.05</v>
      </c>
      <c r="O127">
        <v>5</v>
      </c>
      <c r="P127">
        <v>28</v>
      </c>
      <c r="Q127" s="11">
        <v>45535</v>
      </c>
      <c r="R127">
        <v>4736.4799999999996</v>
      </c>
      <c r="S127">
        <v>45673.199999999895</v>
      </c>
      <c r="T127">
        <v>40936.719999999899</v>
      </c>
      <c r="U127" t="s">
        <v>457</v>
      </c>
      <c r="W127" s="11">
        <v>45535</v>
      </c>
      <c r="X127" s="11">
        <v>45535</v>
      </c>
    </row>
    <row r="128" spans="1:24" x14ac:dyDescent="0.45">
      <c r="A128" t="s">
        <v>52</v>
      </c>
      <c r="B128" t="s">
        <v>53</v>
      </c>
      <c r="C128">
        <v>6505</v>
      </c>
      <c r="D128">
        <v>1000</v>
      </c>
      <c r="E128" t="s">
        <v>39</v>
      </c>
      <c r="F128" t="s">
        <v>54</v>
      </c>
      <c r="G128">
        <v>14774789</v>
      </c>
      <c r="H128" t="s">
        <v>42</v>
      </c>
      <c r="I128" s="11">
        <v>44709</v>
      </c>
      <c r="J128" s="11">
        <v>44682</v>
      </c>
      <c r="K128" s="11">
        <v>45777</v>
      </c>
      <c r="M128" t="s">
        <v>43</v>
      </c>
      <c r="N128">
        <v>185399.05</v>
      </c>
      <c r="O128">
        <v>5</v>
      </c>
      <c r="P128">
        <v>29</v>
      </c>
      <c r="Q128" s="11">
        <v>45570</v>
      </c>
      <c r="R128">
        <v>5920.5999999999995</v>
      </c>
      <c r="S128">
        <v>40936.719999999899</v>
      </c>
      <c r="T128">
        <v>35016.119999999901</v>
      </c>
      <c r="U128" t="s">
        <v>457</v>
      </c>
      <c r="W128" s="11">
        <v>45596</v>
      </c>
      <c r="X128" s="11">
        <v>45570</v>
      </c>
    </row>
    <row r="129" spans="1:24" x14ac:dyDescent="0.45">
      <c r="A129" t="s">
        <v>52</v>
      </c>
      <c r="B129" t="s">
        <v>53</v>
      </c>
      <c r="C129">
        <v>6505</v>
      </c>
      <c r="D129">
        <v>1000</v>
      </c>
      <c r="E129" t="s">
        <v>39</v>
      </c>
      <c r="F129" t="s">
        <v>54</v>
      </c>
      <c r="G129">
        <v>14774789</v>
      </c>
      <c r="H129" t="s">
        <v>42</v>
      </c>
      <c r="I129" s="11">
        <v>44709</v>
      </c>
      <c r="J129" s="11">
        <v>44682</v>
      </c>
      <c r="K129" s="11">
        <v>45777</v>
      </c>
      <c r="M129" t="s">
        <v>43</v>
      </c>
      <c r="N129">
        <v>185399.05</v>
      </c>
      <c r="O129">
        <v>5</v>
      </c>
      <c r="P129">
        <v>30</v>
      </c>
      <c r="Q129" s="11">
        <v>45598</v>
      </c>
      <c r="R129">
        <v>4736.4799999999996</v>
      </c>
      <c r="S129">
        <v>35016.119999999901</v>
      </c>
      <c r="T129">
        <v>30279.639999999901</v>
      </c>
      <c r="U129" t="s">
        <v>457</v>
      </c>
      <c r="W129" s="11">
        <v>45626</v>
      </c>
      <c r="X129" s="11">
        <v>45598</v>
      </c>
    </row>
    <row r="130" spans="1:24" x14ac:dyDescent="0.45">
      <c r="A130" t="s">
        <v>52</v>
      </c>
      <c r="B130" t="s">
        <v>53</v>
      </c>
      <c r="C130">
        <v>6505</v>
      </c>
      <c r="D130">
        <v>1000</v>
      </c>
      <c r="E130" t="s">
        <v>39</v>
      </c>
      <c r="F130" t="s">
        <v>54</v>
      </c>
      <c r="G130">
        <v>14774789</v>
      </c>
      <c r="H130" t="s">
        <v>42</v>
      </c>
      <c r="I130" s="11">
        <v>44709</v>
      </c>
      <c r="J130" s="11">
        <v>44682</v>
      </c>
      <c r="K130" s="11">
        <v>45777</v>
      </c>
      <c r="M130" t="s">
        <v>43</v>
      </c>
      <c r="N130">
        <v>185399.05</v>
      </c>
      <c r="O130">
        <v>5</v>
      </c>
      <c r="P130">
        <v>31</v>
      </c>
      <c r="Q130" s="11">
        <v>45626</v>
      </c>
      <c r="R130">
        <v>4736.4799999999996</v>
      </c>
      <c r="S130">
        <v>30279.639999999901</v>
      </c>
      <c r="T130">
        <v>25543.159999999902</v>
      </c>
      <c r="U130" t="s">
        <v>457</v>
      </c>
      <c r="W130" s="11">
        <v>45626</v>
      </c>
      <c r="X130" s="11">
        <v>45626</v>
      </c>
    </row>
    <row r="131" spans="1:24" x14ac:dyDescent="0.45">
      <c r="A131" t="s">
        <v>52</v>
      </c>
      <c r="B131" t="s">
        <v>53</v>
      </c>
      <c r="C131">
        <v>6505</v>
      </c>
      <c r="D131">
        <v>1000</v>
      </c>
      <c r="E131" t="s">
        <v>39</v>
      </c>
      <c r="F131" t="s">
        <v>54</v>
      </c>
      <c r="G131">
        <v>14774789</v>
      </c>
      <c r="H131" t="s">
        <v>42</v>
      </c>
      <c r="I131" s="11">
        <v>44709</v>
      </c>
      <c r="J131" s="11">
        <v>44682</v>
      </c>
      <c r="K131" s="11">
        <v>45777</v>
      </c>
      <c r="M131" t="s">
        <v>43</v>
      </c>
      <c r="N131">
        <v>185399.05</v>
      </c>
      <c r="O131">
        <v>5</v>
      </c>
      <c r="P131">
        <v>32</v>
      </c>
      <c r="Q131" s="11">
        <v>45661</v>
      </c>
      <c r="R131">
        <v>5920.5999999999995</v>
      </c>
      <c r="S131">
        <v>25543.159999999902</v>
      </c>
      <c r="T131">
        <v>19622.559999999903</v>
      </c>
      <c r="U131" t="s">
        <v>457</v>
      </c>
      <c r="W131" s="11">
        <v>45688</v>
      </c>
      <c r="X131" s="11">
        <v>45661</v>
      </c>
    </row>
    <row r="132" spans="1:24" x14ac:dyDescent="0.45">
      <c r="A132" t="s">
        <v>52</v>
      </c>
      <c r="B132" t="s">
        <v>53</v>
      </c>
      <c r="C132">
        <v>6505</v>
      </c>
      <c r="D132">
        <v>1000</v>
      </c>
      <c r="E132" t="s">
        <v>39</v>
      </c>
      <c r="F132" t="s">
        <v>54</v>
      </c>
      <c r="G132">
        <v>14774789</v>
      </c>
      <c r="H132" t="s">
        <v>42</v>
      </c>
      <c r="I132" s="11">
        <v>44709</v>
      </c>
      <c r="J132" s="11">
        <v>44682</v>
      </c>
      <c r="K132" s="11">
        <v>45777</v>
      </c>
      <c r="M132" t="s">
        <v>43</v>
      </c>
      <c r="N132">
        <v>185399.05</v>
      </c>
      <c r="O132">
        <v>5</v>
      </c>
      <c r="P132">
        <v>33</v>
      </c>
      <c r="Q132" s="11">
        <v>45689</v>
      </c>
      <c r="R132">
        <v>4736.4799999999996</v>
      </c>
      <c r="S132">
        <v>19622.559999999903</v>
      </c>
      <c r="T132">
        <v>14886.079999999904</v>
      </c>
      <c r="U132" t="s">
        <v>457</v>
      </c>
      <c r="W132" s="11">
        <v>45716</v>
      </c>
      <c r="X132" s="11">
        <v>45689</v>
      </c>
    </row>
    <row r="133" spans="1:24" x14ac:dyDescent="0.45">
      <c r="A133" t="s">
        <v>52</v>
      </c>
      <c r="B133" t="s">
        <v>53</v>
      </c>
      <c r="C133">
        <v>6505</v>
      </c>
      <c r="D133">
        <v>1000</v>
      </c>
      <c r="E133" t="s">
        <v>39</v>
      </c>
      <c r="F133" t="s">
        <v>54</v>
      </c>
      <c r="G133">
        <v>14774789</v>
      </c>
      <c r="H133" t="s">
        <v>42</v>
      </c>
      <c r="I133" s="11">
        <v>44709</v>
      </c>
      <c r="J133" s="11">
        <v>44682</v>
      </c>
      <c r="K133" s="11">
        <v>45777</v>
      </c>
      <c r="M133" t="s">
        <v>43</v>
      </c>
      <c r="N133">
        <v>185399.05</v>
      </c>
      <c r="O133">
        <v>5</v>
      </c>
      <c r="P133">
        <v>34</v>
      </c>
      <c r="Q133" s="11">
        <v>45717</v>
      </c>
      <c r="R133">
        <v>4736.4799999999996</v>
      </c>
      <c r="S133">
        <v>14886.079999999904</v>
      </c>
      <c r="T133">
        <v>10149.599999999904</v>
      </c>
      <c r="U133" t="s">
        <v>457</v>
      </c>
      <c r="W133" s="11">
        <v>45747</v>
      </c>
      <c r="X133" s="11">
        <v>45717</v>
      </c>
    </row>
    <row r="134" spans="1:24" x14ac:dyDescent="0.45">
      <c r="A134" t="s">
        <v>52</v>
      </c>
      <c r="B134" t="s">
        <v>53</v>
      </c>
      <c r="C134">
        <v>6505</v>
      </c>
      <c r="D134">
        <v>1000</v>
      </c>
      <c r="E134" t="s">
        <v>39</v>
      </c>
      <c r="F134" t="s">
        <v>54</v>
      </c>
      <c r="G134">
        <v>14774789</v>
      </c>
      <c r="H134" t="s">
        <v>42</v>
      </c>
      <c r="I134" s="11">
        <v>44709</v>
      </c>
      <c r="J134" s="11">
        <v>44682</v>
      </c>
      <c r="K134" s="11">
        <v>45777</v>
      </c>
      <c r="M134" t="s">
        <v>43</v>
      </c>
      <c r="N134">
        <v>185399.05</v>
      </c>
      <c r="O134">
        <v>5</v>
      </c>
      <c r="P134">
        <v>35</v>
      </c>
      <c r="Q134" s="11">
        <v>45752</v>
      </c>
      <c r="R134">
        <v>5920.5999999999995</v>
      </c>
      <c r="S134">
        <v>10149.599999999904</v>
      </c>
      <c r="T134">
        <v>4228.9999999999045</v>
      </c>
      <c r="U134" t="s">
        <v>457</v>
      </c>
      <c r="W134" s="11">
        <v>45777</v>
      </c>
      <c r="X134" s="11">
        <v>45752</v>
      </c>
    </row>
    <row r="135" spans="1:24" x14ac:dyDescent="0.45">
      <c r="A135" t="s">
        <v>52</v>
      </c>
      <c r="B135" t="s">
        <v>53</v>
      </c>
      <c r="C135">
        <v>6505</v>
      </c>
      <c r="D135">
        <v>1000</v>
      </c>
      <c r="E135" t="s">
        <v>39</v>
      </c>
      <c r="F135" t="s">
        <v>54</v>
      </c>
      <c r="G135">
        <v>14774789</v>
      </c>
      <c r="H135" t="s">
        <v>42</v>
      </c>
      <c r="I135" s="11">
        <v>44709</v>
      </c>
      <c r="J135" s="11">
        <v>44682</v>
      </c>
      <c r="K135" s="11">
        <v>45777</v>
      </c>
      <c r="M135" t="s">
        <v>43</v>
      </c>
      <c r="N135">
        <v>185399.05</v>
      </c>
      <c r="O135">
        <v>5</v>
      </c>
      <c r="P135">
        <v>36</v>
      </c>
      <c r="Q135" s="11">
        <v>45780</v>
      </c>
      <c r="R135">
        <v>4229</v>
      </c>
      <c r="S135">
        <v>4228.9999999999045</v>
      </c>
      <c r="T135">
        <v>-9.5496943686157465E-11</v>
      </c>
      <c r="U135" t="s">
        <v>457</v>
      </c>
      <c r="W135" s="11">
        <v>45808</v>
      </c>
      <c r="X135" s="11">
        <v>45780</v>
      </c>
    </row>
    <row r="136" spans="1:24" x14ac:dyDescent="0.45">
      <c r="A136" t="s">
        <v>56</v>
      </c>
      <c r="B136" t="s">
        <v>57</v>
      </c>
      <c r="C136">
        <v>6505</v>
      </c>
      <c r="D136">
        <v>1000</v>
      </c>
      <c r="E136" t="s">
        <v>39</v>
      </c>
      <c r="F136" t="s">
        <v>58</v>
      </c>
      <c r="G136">
        <v>13158785</v>
      </c>
      <c r="H136" t="s">
        <v>42</v>
      </c>
      <c r="I136" s="11">
        <v>44254</v>
      </c>
      <c r="J136" s="11">
        <v>44227</v>
      </c>
      <c r="K136" s="11">
        <v>45657</v>
      </c>
      <c r="M136" t="s">
        <v>43</v>
      </c>
      <c r="N136">
        <v>131874.88</v>
      </c>
      <c r="O136">
        <v>6</v>
      </c>
      <c r="P136">
        <v>1</v>
      </c>
      <c r="Q136" s="11">
        <v>44254</v>
      </c>
      <c r="R136">
        <v>2574.4</v>
      </c>
      <c r="S136">
        <v>131874.88</v>
      </c>
      <c r="T136">
        <v>129300.48000000001</v>
      </c>
      <c r="U136" t="s">
        <v>458</v>
      </c>
      <c r="W136" s="11">
        <v>44255</v>
      </c>
      <c r="X136" s="11">
        <v>44254</v>
      </c>
    </row>
    <row r="137" spans="1:24" x14ac:dyDescent="0.45">
      <c r="A137" t="s">
        <v>56</v>
      </c>
      <c r="B137" t="s">
        <v>57</v>
      </c>
      <c r="C137">
        <v>6505</v>
      </c>
      <c r="D137">
        <v>1000</v>
      </c>
      <c r="E137" t="s">
        <v>39</v>
      </c>
      <c r="F137" t="s">
        <v>58</v>
      </c>
      <c r="G137">
        <v>13158785</v>
      </c>
      <c r="H137" t="s">
        <v>42</v>
      </c>
      <c r="I137" s="11">
        <v>44254</v>
      </c>
      <c r="J137" s="11">
        <v>44227</v>
      </c>
      <c r="K137" s="11">
        <v>45657</v>
      </c>
      <c r="M137" t="s">
        <v>43</v>
      </c>
      <c r="N137">
        <v>131874.88</v>
      </c>
      <c r="O137">
        <v>6</v>
      </c>
      <c r="P137">
        <v>2</v>
      </c>
      <c r="Q137" s="11">
        <v>44289</v>
      </c>
      <c r="R137">
        <v>3225.6</v>
      </c>
      <c r="S137">
        <v>129300.48000000001</v>
      </c>
      <c r="T137">
        <v>126074.88</v>
      </c>
      <c r="U137" t="s">
        <v>458</v>
      </c>
      <c r="W137" s="11">
        <v>44316</v>
      </c>
      <c r="X137" s="11">
        <v>44289</v>
      </c>
    </row>
    <row r="138" spans="1:24" x14ac:dyDescent="0.45">
      <c r="A138" t="s">
        <v>56</v>
      </c>
      <c r="B138" t="s">
        <v>57</v>
      </c>
      <c r="C138">
        <v>6505</v>
      </c>
      <c r="D138">
        <v>1000</v>
      </c>
      <c r="E138" t="s">
        <v>39</v>
      </c>
      <c r="F138" t="s">
        <v>58</v>
      </c>
      <c r="G138">
        <v>13158785</v>
      </c>
      <c r="H138" t="s">
        <v>42</v>
      </c>
      <c r="I138" s="11">
        <v>44254</v>
      </c>
      <c r="J138" s="11">
        <v>44227</v>
      </c>
      <c r="K138" s="11">
        <v>45657</v>
      </c>
      <c r="M138" t="s">
        <v>43</v>
      </c>
      <c r="N138">
        <v>131874.88</v>
      </c>
      <c r="O138">
        <v>6</v>
      </c>
      <c r="P138">
        <v>3</v>
      </c>
      <c r="Q138" s="11">
        <v>44317</v>
      </c>
      <c r="R138">
        <v>2580.48</v>
      </c>
      <c r="S138">
        <v>126074.88</v>
      </c>
      <c r="T138">
        <v>123494.40000000001</v>
      </c>
      <c r="U138" t="s">
        <v>458</v>
      </c>
      <c r="W138" s="11">
        <v>44347</v>
      </c>
      <c r="X138" s="11">
        <v>44317</v>
      </c>
    </row>
    <row r="139" spans="1:24" x14ac:dyDescent="0.45">
      <c r="A139" t="s">
        <v>56</v>
      </c>
      <c r="B139" t="s">
        <v>57</v>
      </c>
      <c r="C139">
        <v>6505</v>
      </c>
      <c r="D139">
        <v>1000</v>
      </c>
      <c r="E139" t="s">
        <v>39</v>
      </c>
      <c r="F139" t="s">
        <v>58</v>
      </c>
      <c r="G139">
        <v>13158785</v>
      </c>
      <c r="H139" t="s">
        <v>42</v>
      </c>
      <c r="I139" s="11">
        <v>44254</v>
      </c>
      <c r="J139" s="11">
        <v>44227</v>
      </c>
      <c r="K139" s="11">
        <v>45657</v>
      </c>
      <c r="M139" t="s">
        <v>43</v>
      </c>
      <c r="N139">
        <v>131874.88</v>
      </c>
      <c r="O139">
        <v>6</v>
      </c>
      <c r="P139">
        <v>4</v>
      </c>
      <c r="Q139" s="11">
        <v>44345</v>
      </c>
      <c r="R139">
        <v>2580.48</v>
      </c>
      <c r="S139">
        <v>123494.40000000001</v>
      </c>
      <c r="T139">
        <v>120913.92000000001</v>
      </c>
      <c r="U139" t="s">
        <v>458</v>
      </c>
      <c r="W139" s="11">
        <v>44347</v>
      </c>
      <c r="X139" s="11">
        <v>44345</v>
      </c>
    </row>
    <row r="140" spans="1:24" x14ac:dyDescent="0.45">
      <c r="A140" t="s">
        <v>56</v>
      </c>
      <c r="B140" t="s">
        <v>57</v>
      </c>
      <c r="C140">
        <v>6505</v>
      </c>
      <c r="D140">
        <v>1000</v>
      </c>
      <c r="E140" t="s">
        <v>39</v>
      </c>
      <c r="F140" t="s">
        <v>58</v>
      </c>
      <c r="G140">
        <v>13158785</v>
      </c>
      <c r="H140" t="s">
        <v>42</v>
      </c>
      <c r="I140" s="11">
        <v>44254</v>
      </c>
      <c r="J140" s="11">
        <v>44227</v>
      </c>
      <c r="K140" s="11">
        <v>45657</v>
      </c>
      <c r="M140" t="s">
        <v>43</v>
      </c>
      <c r="N140">
        <v>131874.88</v>
      </c>
      <c r="O140">
        <v>6</v>
      </c>
      <c r="P140">
        <v>5</v>
      </c>
      <c r="Q140" s="11">
        <v>44380</v>
      </c>
      <c r="R140">
        <v>3225.6</v>
      </c>
      <c r="S140">
        <v>120913.92000000001</v>
      </c>
      <c r="T140">
        <v>117688.32000000001</v>
      </c>
      <c r="U140" t="s">
        <v>458</v>
      </c>
      <c r="W140" s="11">
        <v>44408</v>
      </c>
      <c r="X140" s="11">
        <v>44380</v>
      </c>
    </row>
    <row r="141" spans="1:24" x14ac:dyDescent="0.45">
      <c r="A141" t="s">
        <v>56</v>
      </c>
      <c r="B141" t="s">
        <v>57</v>
      </c>
      <c r="C141">
        <v>6505</v>
      </c>
      <c r="D141">
        <v>1000</v>
      </c>
      <c r="E141" t="s">
        <v>39</v>
      </c>
      <c r="F141" t="s">
        <v>58</v>
      </c>
      <c r="G141">
        <v>13158785</v>
      </c>
      <c r="H141" t="s">
        <v>42</v>
      </c>
      <c r="I141" s="11">
        <v>44254</v>
      </c>
      <c r="J141" s="11">
        <v>44227</v>
      </c>
      <c r="K141" s="11">
        <v>45657</v>
      </c>
      <c r="M141" t="s">
        <v>43</v>
      </c>
      <c r="N141">
        <v>131874.88</v>
      </c>
      <c r="O141">
        <v>6</v>
      </c>
      <c r="P141">
        <v>6</v>
      </c>
      <c r="Q141" s="11">
        <v>44408</v>
      </c>
      <c r="R141">
        <v>2580.48</v>
      </c>
      <c r="S141">
        <v>117688.32000000001</v>
      </c>
      <c r="T141">
        <v>115107.84000000001</v>
      </c>
      <c r="U141" t="s">
        <v>458</v>
      </c>
      <c r="W141" s="11">
        <v>44408</v>
      </c>
      <c r="X141" s="11">
        <v>44408</v>
      </c>
    </row>
    <row r="142" spans="1:24" x14ac:dyDescent="0.45">
      <c r="A142" t="s">
        <v>56</v>
      </c>
      <c r="B142" t="s">
        <v>57</v>
      </c>
      <c r="C142">
        <v>6505</v>
      </c>
      <c r="D142">
        <v>1000</v>
      </c>
      <c r="E142" t="s">
        <v>39</v>
      </c>
      <c r="F142" t="s">
        <v>58</v>
      </c>
      <c r="G142">
        <v>13158785</v>
      </c>
      <c r="H142" t="s">
        <v>42</v>
      </c>
      <c r="I142" s="11">
        <v>44254</v>
      </c>
      <c r="J142" s="11">
        <v>44227</v>
      </c>
      <c r="K142" s="11">
        <v>45657</v>
      </c>
      <c r="M142" t="s">
        <v>43</v>
      </c>
      <c r="N142">
        <v>131874.88</v>
      </c>
      <c r="O142">
        <v>6</v>
      </c>
      <c r="P142">
        <v>7</v>
      </c>
      <c r="Q142" s="11">
        <v>44436</v>
      </c>
      <c r="R142">
        <v>2580.48</v>
      </c>
      <c r="S142">
        <v>115107.84000000001</v>
      </c>
      <c r="T142">
        <v>112527.36000000002</v>
      </c>
      <c r="U142" t="s">
        <v>458</v>
      </c>
      <c r="W142" s="11">
        <v>44439</v>
      </c>
      <c r="X142" s="11">
        <v>44436</v>
      </c>
    </row>
    <row r="143" spans="1:24" x14ac:dyDescent="0.45">
      <c r="A143" t="s">
        <v>56</v>
      </c>
      <c r="B143" t="s">
        <v>57</v>
      </c>
      <c r="C143">
        <v>6505</v>
      </c>
      <c r="D143">
        <v>1000</v>
      </c>
      <c r="E143" t="s">
        <v>39</v>
      </c>
      <c r="F143" t="s">
        <v>58</v>
      </c>
      <c r="G143">
        <v>13158785</v>
      </c>
      <c r="H143" t="s">
        <v>42</v>
      </c>
      <c r="I143" s="11">
        <v>44254</v>
      </c>
      <c r="J143" s="11">
        <v>44227</v>
      </c>
      <c r="K143" s="11">
        <v>45657</v>
      </c>
      <c r="M143" t="s">
        <v>43</v>
      </c>
      <c r="N143">
        <v>131874.88</v>
      </c>
      <c r="O143">
        <v>6</v>
      </c>
      <c r="P143">
        <v>8</v>
      </c>
      <c r="Q143" s="11">
        <v>44471</v>
      </c>
      <c r="R143">
        <v>3225.6</v>
      </c>
      <c r="S143">
        <v>112527.36000000002</v>
      </c>
      <c r="T143">
        <v>109301.76000000001</v>
      </c>
      <c r="U143" t="s">
        <v>458</v>
      </c>
      <c r="W143" s="11">
        <v>44500</v>
      </c>
      <c r="X143" s="11">
        <v>44471</v>
      </c>
    </row>
    <row r="144" spans="1:24" x14ac:dyDescent="0.45">
      <c r="A144" t="s">
        <v>56</v>
      </c>
      <c r="B144" t="s">
        <v>57</v>
      </c>
      <c r="C144">
        <v>6505</v>
      </c>
      <c r="D144">
        <v>1000</v>
      </c>
      <c r="E144" t="s">
        <v>39</v>
      </c>
      <c r="F144" t="s">
        <v>58</v>
      </c>
      <c r="G144">
        <v>13158785</v>
      </c>
      <c r="H144" t="s">
        <v>42</v>
      </c>
      <c r="I144" s="11">
        <v>44254</v>
      </c>
      <c r="J144" s="11">
        <v>44227</v>
      </c>
      <c r="K144" s="11">
        <v>45657</v>
      </c>
      <c r="M144" t="s">
        <v>43</v>
      </c>
      <c r="N144">
        <v>131874.88</v>
      </c>
      <c r="O144">
        <v>6</v>
      </c>
      <c r="P144">
        <v>9</v>
      </c>
      <c r="Q144" s="11">
        <v>44499</v>
      </c>
      <c r="R144">
        <v>2580.48</v>
      </c>
      <c r="S144">
        <v>109301.76000000001</v>
      </c>
      <c r="T144">
        <v>106721.28000000001</v>
      </c>
      <c r="U144" t="s">
        <v>458</v>
      </c>
      <c r="W144" s="11">
        <v>44500</v>
      </c>
      <c r="X144" s="11">
        <v>44499</v>
      </c>
    </row>
    <row r="145" spans="1:24" x14ac:dyDescent="0.45">
      <c r="A145" t="s">
        <v>56</v>
      </c>
      <c r="B145" t="s">
        <v>57</v>
      </c>
      <c r="C145">
        <v>6505</v>
      </c>
      <c r="D145">
        <v>1000</v>
      </c>
      <c r="E145" t="s">
        <v>39</v>
      </c>
      <c r="F145" t="s">
        <v>58</v>
      </c>
      <c r="G145">
        <v>13158785</v>
      </c>
      <c r="H145" t="s">
        <v>42</v>
      </c>
      <c r="I145" s="11">
        <v>44254</v>
      </c>
      <c r="J145" s="11">
        <v>44227</v>
      </c>
      <c r="K145" s="11">
        <v>45657</v>
      </c>
      <c r="M145" t="s">
        <v>43</v>
      </c>
      <c r="N145">
        <v>131874.88</v>
      </c>
      <c r="O145">
        <v>6</v>
      </c>
      <c r="P145">
        <v>10</v>
      </c>
      <c r="Q145" s="11">
        <v>44527</v>
      </c>
      <c r="R145">
        <v>2580.48</v>
      </c>
      <c r="S145">
        <v>106721.28000000001</v>
      </c>
      <c r="T145">
        <v>104140.80000000002</v>
      </c>
      <c r="U145" t="s">
        <v>458</v>
      </c>
      <c r="W145" s="11">
        <v>44530</v>
      </c>
      <c r="X145" s="11">
        <v>44527</v>
      </c>
    </row>
    <row r="146" spans="1:24" x14ac:dyDescent="0.45">
      <c r="A146" t="s">
        <v>56</v>
      </c>
      <c r="B146" t="s">
        <v>57</v>
      </c>
      <c r="C146">
        <v>6505</v>
      </c>
      <c r="D146">
        <v>1000</v>
      </c>
      <c r="E146" t="s">
        <v>39</v>
      </c>
      <c r="F146" t="s">
        <v>58</v>
      </c>
      <c r="G146">
        <v>13158785</v>
      </c>
      <c r="H146" t="s">
        <v>42</v>
      </c>
      <c r="I146" s="11">
        <v>44254</v>
      </c>
      <c r="J146" s="11">
        <v>44227</v>
      </c>
      <c r="K146" s="11">
        <v>45657</v>
      </c>
      <c r="M146" t="s">
        <v>43</v>
      </c>
      <c r="N146">
        <v>131874.88</v>
      </c>
      <c r="O146">
        <v>6</v>
      </c>
      <c r="P146">
        <v>11</v>
      </c>
      <c r="Q146" s="11">
        <v>44562</v>
      </c>
      <c r="R146">
        <v>3225.6</v>
      </c>
      <c r="S146">
        <v>104140.80000000002</v>
      </c>
      <c r="T146">
        <v>100915.20000000001</v>
      </c>
      <c r="U146" t="s">
        <v>458</v>
      </c>
      <c r="W146" s="11">
        <v>44592</v>
      </c>
      <c r="X146" s="11">
        <v>44562</v>
      </c>
    </row>
    <row r="147" spans="1:24" x14ac:dyDescent="0.45">
      <c r="A147" t="s">
        <v>56</v>
      </c>
      <c r="B147" t="s">
        <v>57</v>
      </c>
      <c r="C147">
        <v>6505</v>
      </c>
      <c r="D147">
        <v>1000</v>
      </c>
      <c r="E147" t="s">
        <v>39</v>
      </c>
      <c r="F147" t="s">
        <v>58</v>
      </c>
      <c r="G147">
        <v>13158785</v>
      </c>
      <c r="H147" t="s">
        <v>42</v>
      </c>
      <c r="I147" s="11">
        <v>44254</v>
      </c>
      <c r="J147" s="11">
        <v>44227</v>
      </c>
      <c r="K147" s="11">
        <v>45657</v>
      </c>
      <c r="M147" t="s">
        <v>43</v>
      </c>
      <c r="N147">
        <v>131874.88</v>
      </c>
      <c r="O147">
        <v>6</v>
      </c>
      <c r="P147">
        <v>12</v>
      </c>
      <c r="Q147" s="11">
        <v>44590</v>
      </c>
      <c r="R147">
        <v>2580.48</v>
      </c>
      <c r="S147">
        <v>100915.20000000001</v>
      </c>
      <c r="T147">
        <v>98334.720000000016</v>
      </c>
      <c r="U147" t="s">
        <v>458</v>
      </c>
      <c r="W147" s="11">
        <v>44592</v>
      </c>
      <c r="X147" s="11">
        <v>44590</v>
      </c>
    </row>
    <row r="148" spans="1:24" x14ac:dyDescent="0.45">
      <c r="A148" t="s">
        <v>56</v>
      </c>
      <c r="B148" t="s">
        <v>57</v>
      </c>
      <c r="C148">
        <v>6505</v>
      </c>
      <c r="D148">
        <v>1000</v>
      </c>
      <c r="E148" t="s">
        <v>39</v>
      </c>
      <c r="F148" t="s">
        <v>58</v>
      </c>
      <c r="G148">
        <v>13158785</v>
      </c>
      <c r="H148" t="s">
        <v>42</v>
      </c>
      <c r="I148" s="11">
        <v>44254</v>
      </c>
      <c r="J148" s="11">
        <v>44227</v>
      </c>
      <c r="K148" s="11">
        <v>45657</v>
      </c>
      <c r="M148" t="s">
        <v>43</v>
      </c>
      <c r="N148">
        <v>131874.88</v>
      </c>
      <c r="O148">
        <v>6</v>
      </c>
      <c r="P148">
        <v>13</v>
      </c>
      <c r="Q148" s="11">
        <v>44618</v>
      </c>
      <c r="R148">
        <v>2580.48</v>
      </c>
      <c r="S148">
        <v>98334.720000000016</v>
      </c>
      <c r="T148">
        <v>95754.24000000002</v>
      </c>
      <c r="U148" t="s">
        <v>458</v>
      </c>
      <c r="W148" s="11">
        <v>44620</v>
      </c>
      <c r="X148" s="11">
        <v>44618</v>
      </c>
    </row>
    <row r="149" spans="1:24" x14ac:dyDescent="0.45">
      <c r="A149" t="s">
        <v>56</v>
      </c>
      <c r="B149" t="s">
        <v>57</v>
      </c>
      <c r="C149">
        <v>6505</v>
      </c>
      <c r="D149">
        <v>1000</v>
      </c>
      <c r="E149" t="s">
        <v>39</v>
      </c>
      <c r="F149" t="s">
        <v>58</v>
      </c>
      <c r="G149">
        <v>13158785</v>
      </c>
      <c r="H149" t="s">
        <v>42</v>
      </c>
      <c r="I149" s="11">
        <v>44254</v>
      </c>
      <c r="J149" s="11">
        <v>44227</v>
      </c>
      <c r="K149" s="11">
        <v>45657</v>
      </c>
      <c r="M149" t="s">
        <v>43</v>
      </c>
      <c r="N149">
        <v>131874.88</v>
      </c>
      <c r="O149">
        <v>6</v>
      </c>
      <c r="P149">
        <v>14</v>
      </c>
      <c r="Q149" s="11">
        <v>44653</v>
      </c>
      <c r="R149">
        <v>3225.6</v>
      </c>
      <c r="S149">
        <v>95754.24000000002</v>
      </c>
      <c r="T149">
        <v>92528.640000000014</v>
      </c>
      <c r="U149" t="s">
        <v>458</v>
      </c>
      <c r="W149" s="11">
        <v>44681</v>
      </c>
      <c r="X149" s="11">
        <v>44653</v>
      </c>
    </row>
    <row r="150" spans="1:24" x14ac:dyDescent="0.45">
      <c r="A150" t="s">
        <v>56</v>
      </c>
      <c r="B150" t="s">
        <v>57</v>
      </c>
      <c r="C150">
        <v>6505</v>
      </c>
      <c r="D150">
        <v>1000</v>
      </c>
      <c r="E150" t="s">
        <v>39</v>
      </c>
      <c r="F150" t="s">
        <v>58</v>
      </c>
      <c r="G150">
        <v>13158785</v>
      </c>
      <c r="H150" t="s">
        <v>42</v>
      </c>
      <c r="I150" s="11">
        <v>44254</v>
      </c>
      <c r="J150" s="11">
        <v>44227</v>
      </c>
      <c r="K150" s="11">
        <v>45657</v>
      </c>
      <c r="M150" t="s">
        <v>43</v>
      </c>
      <c r="N150">
        <v>131874.88</v>
      </c>
      <c r="O150">
        <v>6</v>
      </c>
      <c r="P150">
        <v>15</v>
      </c>
      <c r="Q150" s="11">
        <v>44681</v>
      </c>
      <c r="R150">
        <v>2580.48</v>
      </c>
      <c r="S150">
        <v>92528.640000000014</v>
      </c>
      <c r="T150">
        <v>89948.160000000018</v>
      </c>
      <c r="U150" t="s">
        <v>458</v>
      </c>
      <c r="W150" s="11">
        <v>44681</v>
      </c>
      <c r="X150" s="11">
        <v>44681</v>
      </c>
    </row>
    <row r="151" spans="1:24" x14ac:dyDescent="0.45">
      <c r="A151" t="s">
        <v>56</v>
      </c>
      <c r="B151" t="s">
        <v>57</v>
      </c>
      <c r="C151">
        <v>6505</v>
      </c>
      <c r="D151">
        <v>1000</v>
      </c>
      <c r="E151" t="s">
        <v>39</v>
      </c>
      <c r="F151" t="s">
        <v>58</v>
      </c>
      <c r="G151">
        <v>13158785</v>
      </c>
      <c r="H151" t="s">
        <v>42</v>
      </c>
      <c r="I151" s="11">
        <v>44254</v>
      </c>
      <c r="J151" s="11">
        <v>44227</v>
      </c>
      <c r="K151" s="11">
        <v>45657</v>
      </c>
      <c r="M151" t="s">
        <v>43</v>
      </c>
      <c r="N151">
        <v>131874.88</v>
      </c>
      <c r="O151">
        <v>6</v>
      </c>
      <c r="P151">
        <v>16</v>
      </c>
      <c r="Q151" s="11">
        <v>44709</v>
      </c>
      <c r="R151">
        <v>2580.48</v>
      </c>
      <c r="S151">
        <v>89948.160000000018</v>
      </c>
      <c r="T151">
        <v>87367.680000000022</v>
      </c>
      <c r="U151" t="s">
        <v>458</v>
      </c>
      <c r="W151" s="11">
        <v>44712</v>
      </c>
      <c r="X151" s="11">
        <v>44709</v>
      </c>
    </row>
    <row r="152" spans="1:24" x14ac:dyDescent="0.45">
      <c r="A152" t="s">
        <v>56</v>
      </c>
      <c r="B152" t="s">
        <v>57</v>
      </c>
      <c r="C152">
        <v>6505</v>
      </c>
      <c r="D152">
        <v>1000</v>
      </c>
      <c r="E152" t="s">
        <v>39</v>
      </c>
      <c r="F152" t="s">
        <v>58</v>
      </c>
      <c r="G152">
        <v>13158785</v>
      </c>
      <c r="H152" t="s">
        <v>42</v>
      </c>
      <c r="I152" s="11">
        <v>44254</v>
      </c>
      <c r="J152" s="11">
        <v>44227</v>
      </c>
      <c r="K152" s="11">
        <v>45657</v>
      </c>
      <c r="M152" t="s">
        <v>43</v>
      </c>
      <c r="N152">
        <v>131874.88</v>
      </c>
      <c r="O152">
        <v>6</v>
      </c>
      <c r="P152">
        <v>17</v>
      </c>
      <c r="Q152" s="11">
        <v>44744</v>
      </c>
      <c r="R152">
        <v>3225.6</v>
      </c>
      <c r="S152">
        <v>87367.680000000022</v>
      </c>
      <c r="T152">
        <v>84142.080000000016</v>
      </c>
      <c r="U152" t="s">
        <v>458</v>
      </c>
      <c r="W152" s="11">
        <v>44773</v>
      </c>
      <c r="X152" s="11">
        <v>44744</v>
      </c>
    </row>
    <row r="153" spans="1:24" x14ac:dyDescent="0.45">
      <c r="A153" t="s">
        <v>56</v>
      </c>
      <c r="B153" t="s">
        <v>57</v>
      </c>
      <c r="C153">
        <v>6505</v>
      </c>
      <c r="D153">
        <v>1000</v>
      </c>
      <c r="E153" t="s">
        <v>39</v>
      </c>
      <c r="F153" t="s">
        <v>58</v>
      </c>
      <c r="G153">
        <v>13158785</v>
      </c>
      <c r="H153" t="s">
        <v>42</v>
      </c>
      <c r="I153" s="11">
        <v>44254</v>
      </c>
      <c r="J153" s="11">
        <v>44227</v>
      </c>
      <c r="K153" s="11">
        <v>45657</v>
      </c>
      <c r="M153" t="s">
        <v>43</v>
      </c>
      <c r="N153">
        <v>131874.88</v>
      </c>
      <c r="O153">
        <v>6</v>
      </c>
      <c r="P153">
        <v>18</v>
      </c>
      <c r="Q153" s="11">
        <v>44772</v>
      </c>
      <c r="R153">
        <v>2580.48</v>
      </c>
      <c r="S153">
        <v>84142.080000000016</v>
      </c>
      <c r="T153">
        <v>81561.60000000002</v>
      </c>
      <c r="U153" t="s">
        <v>458</v>
      </c>
      <c r="W153" s="11">
        <v>44773</v>
      </c>
      <c r="X153" s="11">
        <v>44772</v>
      </c>
    </row>
    <row r="154" spans="1:24" x14ac:dyDescent="0.45">
      <c r="A154" t="s">
        <v>56</v>
      </c>
      <c r="B154" t="s">
        <v>57</v>
      </c>
      <c r="C154">
        <v>6505</v>
      </c>
      <c r="D154">
        <v>1000</v>
      </c>
      <c r="E154" t="s">
        <v>39</v>
      </c>
      <c r="F154" t="s">
        <v>58</v>
      </c>
      <c r="G154">
        <v>13158785</v>
      </c>
      <c r="H154" t="s">
        <v>42</v>
      </c>
      <c r="I154" s="11">
        <v>44254</v>
      </c>
      <c r="J154" s="11">
        <v>44227</v>
      </c>
      <c r="K154" s="11">
        <v>45657</v>
      </c>
      <c r="M154" t="s">
        <v>43</v>
      </c>
      <c r="N154">
        <v>131874.88</v>
      </c>
      <c r="O154">
        <v>6</v>
      </c>
      <c r="P154">
        <v>19</v>
      </c>
      <c r="Q154" s="11">
        <v>44800</v>
      </c>
      <c r="R154">
        <v>2580.48</v>
      </c>
      <c r="S154">
        <v>81561.60000000002</v>
      </c>
      <c r="T154">
        <v>78981.120000000024</v>
      </c>
      <c r="U154" t="s">
        <v>458</v>
      </c>
      <c r="W154" s="11">
        <v>44804</v>
      </c>
      <c r="X154" s="11">
        <v>44800</v>
      </c>
    </row>
    <row r="155" spans="1:24" x14ac:dyDescent="0.45">
      <c r="A155" t="s">
        <v>56</v>
      </c>
      <c r="B155" t="s">
        <v>57</v>
      </c>
      <c r="C155">
        <v>6505</v>
      </c>
      <c r="D155">
        <v>1000</v>
      </c>
      <c r="E155" t="s">
        <v>39</v>
      </c>
      <c r="F155" t="s">
        <v>58</v>
      </c>
      <c r="G155">
        <v>13158785</v>
      </c>
      <c r="H155" t="s">
        <v>42</v>
      </c>
      <c r="I155" s="11">
        <v>44254</v>
      </c>
      <c r="J155" s="11">
        <v>44227</v>
      </c>
      <c r="K155" s="11">
        <v>45657</v>
      </c>
      <c r="M155" t="s">
        <v>43</v>
      </c>
      <c r="N155">
        <v>131874.88</v>
      </c>
      <c r="O155">
        <v>6</v>
      </c>
      <c r="P155">
        <v>20</v>
      </c>
      <c r="Q155" s="11">
        <v>44835</v>
      </c>
      <c r="R155">
        <v>3225.6</v>
      </c>
      <c r="S155">
        <v>78981.120000000024</v>
      </c>
      <c r="T155">
        <v>75755.520000000019</v>
      </c>
      <c r="U155" t="s">
        <v>458</v>
      </c>
      <c r="W155" s="11">
        <v>44865</v>
      </c>
      <c r="X155" s="11">
        <v>44835</v>
      </c>
    </row>
    <row r="156" spans="1:24" x14ac:dyDescent="0.45">
      <c r="A156" t="s">
        <v>56</v>
      </c>
      <c r="B156" t="s">
        <v>57</v>
      </c>
      <c r="C156">
        <v>6505</v>
      </c>
      <c r="D156">
        <v>1000</v>
      </c>
      <c r="E156" t="s">
        <v>39</v>
      </c>
      <c r="F156" t="s">
        <v>58</v>
      </c>
      <c r="G156">
        <v>13158785</v>
      </c>
      <c r="H156" t="s">
        <v>42</v>
      </c>
      <c r="I156" s="11">
        <v>44254</v>
      </c>
      <c r="J156" s="11">
        <v>44227</v>
      </c>
      <c r="K156" s="11">
        <v>45657</v>
      </c>
      <c r="M156" t="s">
        <v>43</v>
      </c>
      <c r="N156">
        <v>131874.88</v>
      </c>
      <c r="O156">
        <v>6</v>
      </c>
      <c r="P156">
        <v>21</v>
      </c>
      <c r="Q156" s="11">
        <v>44863</v>
      </c>
      <c r="R156">
        <v>2580.48</v>
      </c>
      <c r="S156">
        <v>75755.520000000019</v>
      </c>
      <c r="T156">
        <v>73175.040000000023</v>
      </c>
      <c r="U156" t="s">
        <v>458</v>
      </c>
      <c r="W156" s="11">
        <v>44865</v>
      </c>
      <c r="X156" s="11">
        <v>44863</v>
      </c>
    </row>
    <row r="157" spans="1:24" x14ac:dyDescent="0.45">
      <c r="A157" t="s">
        <v>56</v>
      </c>
      <c r="B157" t="s">
        <v>57</v>
      </c>
      <c r="C157">
        <v>6505</v>
      </c>
      <c r="D157">
        <v>1000</v>
      </c>
      <c r="E157" t="s">
        <v>39</v>
      </c>
      <c r="F157" t="s">
        <v>58</v>
      </c>
      <c r="G157">
        <v>13158785</v>
      </c>
      <c r="H157" t="s">
        <v>42</v>
      </c>
      <c r="I157" s="11">
        <v>44254</v>
      </c>
      <c r="J157" s="11">
        <v>44227</v>
      </c>
      <c r="K157" s="11">
        <v>45657</v>
      </c>
      <c r="M157" t="s">
        <v>43</v>
      </c>
      <c r="N157">
        <v>131874.88</v>
      </c>
      <c r="O157">
        <v>6</v>
      </c>
      <c r="P157">
        <v>22</v>
      </c>
      <c r="Q157" s="11">
        <v>44891</v>
      </c>
      <c r="R157">
        <v>2580.48</v>
      </c>
      <c r="S157">
        <v>73175.040000000023</v>
      </c>
      <c r="T157">
        <v>70594.560000000027</v>
      </c>
      <c r="U157" t="s">
        <v>458</v>
      </c>
      <c r="W157" s="11">
        <v>44895</v>
      </c>
      <c r="X157" s="11">
        <v>44891</v>
      </c>
    </row>
    <row r="158" spans="1:24" x14ac:dyDescent="0.45">
      <c r="A158" t="s">
        <v>56</v>
      </c>
      <c r="B158" t="s">
        <v>57</v>
      </c>
      <c r="C158">
        <v>6505</v>
      </c>
      <c r="D158">
        <v>1000</v>
      </c>
      <c r="E158" t="s">
        <v>39</v>
      </c>
      <c r="F158" t="s">
        <v>58</v>
      </c>
      <c r="G158">
        <v>13158785</v>
      </c>
      <c r="H158" t="s">
        <v>42</v>
      </c>
      <c r="I158" s="11">
        <v>44254</v>
      </c>
      <c r="J158" s="11">
        <v>44227</v>
      </c>
      <c r="K158" s="11">
        <v>45657</v>
      </c>
      <c r="M158" t="s">
        <v>43</v>
      </c>
      <c r="N158">
        <v>131874.88</v>
      </c>
      <c r="O158">
        <v>6</v>
      </c>
      <c r="P158">
        <v>23</v>
      </c>
      <c r="Q158" s="11">
        <v>44926</v>
      </c>
      <c r="R158">
        <v>3225.6</v>
      </c>
      <c r="S158">
        <v>70594.560000000027</v>
      </c>
      <c r="T158">
        <v>67368.960000000021</v>
      </c>
      <c r="U158" t="s">
        <v>458</v>
      </c>
      <c r="W158" s="11">
        <v>44926</v>
      </c>
      <c r="X158" s="11">
        <v>44926</v>
      </c>
    </row>
    <row r="159" spans="1:24" x14ac:dyDescent="0.45">
      <c r="A159" t="s">
        <v>56</v>
      </c>
      <c r="B159" t="s">
        <v>57</v>
      </c>
      <c r="C159">
        <v>6505</v>
      </c>
      <c r="D159">
        <v>1000</v>
      </c>
      <c r="E159" t="s">
        <v>39</v>
      </c>
      <c r="F159" t="s">
        <v>58</v>
      </c>
      <c r="G159">
        <v>13158785</v>
      </c>
      <c r="H159" t="s">
        <v>42</v>
      </c>
      <c r="I159" s="11">
        <v>44254</v>
      </c>
      <c r="J159" s="11">
        <v>44227</v>
      </c>
      <c r="K159" s="11">
        <v>45657</v>
      </c>
      <c r="M159" t="s">
        <v>43</v>
      </c>
      <c r="N159">
        <v>131874.88</v>
      </c>
      <c r="O159">
        <v>6</v>
      </c>
      <c r="P159">
        <v>24</v>
      </c>
      <c r="Q159" s="11">
        <v>44954</v>
      </c>
      <c r="R159">
        <v>2580.48</v>
      </c>
      <c r="S159">
        <v>67368.960000000021</v>
      </c>
      <c r="T159">
        <v>64788.480000000018</v>
      </c>
      <c r="U159" t="s">
        <v>458</v>
      </c>
      <c r="W159" s="11">
        <v>44957</v>
      </c>
      <c r="X159" s="11">
        <v>44954</v>
      </c>
    </row>
    <row r="160" spans="1:24" x14ac:dyDescent="0.45">
      <c r="A160" t="s">
        <v>56</v>
      </c>
      <c r="B160" t="s">
        <v>57</v>
      </c>
      <c r="C160">
        <v>6505</v>
      </c>
      <c r="D160">
        <v>1000</v>
      </c>
      <c r="E160" t="s">
        <v>39</v>
      </c>
      <c r="F160" t="s">
        <v>58</v>
      </c>
      <c r="G160">
        <v>13158785</v>
      </c>
      <c r="H160" t="s">
        <v>42</v>
      </c>
      <c r="I160" s="11">
        <v>44254</v>
      </c>
      <c r="J160" s="11">
        <v>44227</v>
      </c>
      <c r="K160" s="11">
        <v>45657</v>
      </c>
      <c r="M160" t="s">
        <v>43</v>
      </c>
      <c r="N160">
        <v>131874.88</v>
      </c>
      <c r="O160">
        <v>6</v>
      </c>
      <c r="P160">
        <v>25</v>
      </c>
      <c r="Q160" s="11">
        <v>44982</v>
      </c>
      <c r="R160">
        <v>2580.48</v>
      </c>
      <c r="S160">
        <v>64788.480000000018</v>
      </c>
      <c r="T160">
        <v>62208.000000000015</v>
      </c>
      <c r="U160" t="s">
        <v>458</v>
      </c>
      <c r="W160" s="11">
        <v>44985</v>
      </c>
      <c r="X160" s="11">
        <v>44982</v>
      </c>
    </row>
    <row r="161" spans="1:24" x14ac:dyDescent="0.45">
      <c r="A161" t="s">
        <v>56</v>
      </c>
      <c r="B161" t="s">
        <v>57</v>
      </c>
      <c r="C161">
        <v>6505</v>
      </c>
      <c r="D161">
        <v>1000</v>
      </c>
      <c r="E161" t="s">
        <v>39</v>
      </c>
      <c r="F161" t="s">
        <v>58</v>
      </c>
      <c r="G161">
        <v>13158785</v>
      </c>
      <c r="H161" t="s">
        <v>42</v>
      </c>
      <c r="I161" s="11">
        <v>44254</v>
      </c>
      <c r="J161" s="11">
        <v>44227</v>
      </c>
      <c r="K161" s="11">
        <v>45657</v>
      </c>
      <c r="M161" t="s">
        <v>43</v>
      </c>
      <c r="N161">
        <v>131874.88</v>
      </c>
      <c r="O161">
        <v>6</v>
      </c>
      <c r="P161">
        <v>26</v>
      </c>
      <c r="Q161" s="11">
        <v>45017</v>
      </c>
      <c r="R161">
        <v>3225.6</v>
      </c>
      <c r="S161">
        <v>62208.000000000015</v>
      </c>
      <c r="T161">
        <v>58982.400000000016</v>
      </c>
      <c r="U161" t="s">
        <v>458</v>
      </c>
      <c r="W161" s="11">
        <v>45046</v>
      </c>
      <c r="X161" s="11">
        <v>45017</v>
      </c>
    </row>
    <row r="162" spans="1:24" x14ac:dyDescent="0.45">
      <c r="A162" t="s">
        <v>56</v>
      </c>
      <c r="B162" t="s">
        <v>57</v>
      </c>
      <c r="C162">
        <v>6505</v>
      </c>
      <c r="D162">
        <v>1000</v>
      </c>
      <c r="E162" t="s">
        <v>39</v>
      </c>
      <c r="F162" t="s">
        <v>58</v>
      </c>
      <c r="G162">
        <v>13158785</v>
      </c>
      <c r="H162" t="s">
        <v>42</v>
      </c>
      <c r="I162" s="11">
        <v>44254</v>
      </c>
      <c r="J162" s="11">
        <v>44227</v>
      </c>
      <c r="K162" s="11">
        <v>45657</v>
      </c>
      <c r="M162" t="s">
        <v>43</v>
      </c>
      <c r="N162">
        <v>131874.88</v>
      </c>
      <c r="O162">
        <v>6</v>
      </c>
      <c r="P162">
        <v>27</v>
      </c>
      <c r="Q162" s="11">
        <v>45045</v>
      </c>
      <c r="R162">
        <v>2580.48</v>
      </c>
      <c r="S162">
        <v>58982.400000000016</v>
      </c>
      <c r="T162">
        <v>56401.920000000013</v>
      </c>
      <c r="U162" t="s">
        <v>458</v>
      </c>
      <c r="W162" s="11">
        <v>45046</v>
      </c>
      <c r="X162" s="11">
        <v>45045</v>
      </c>
    </row>
    <row r="163" spans="1:24" x14ac:dyDescent="0.45">
      <c r="A163" t="s">
        <v>56</v>
      </c>
      <c r="B163" t="s">
        <v>57</v>
      </c>
      <c r="C163">
        <v>6505</v>
      </c>
      <c r="D163">
        <v>1000</v>
      </c>
      <c r="E163" t="s">
        <v>39</v>
      </c>
      <c r="F163" t="s">
        <v>58</v>
      </c>
      <c r="G163">
        <v>13158785</v>
      </c>
      <c r="H163" t="s">
        <v>42</v>
      </c>
      <c r="I163" s="11">
        <v>44254</v>
      </c>
      <c r="J163" s="11">
        <v>44227</v>
      </c>
      <c r="K163" s="11">
        <v>45657</v>
      </c>
      <c r="M163" t="s">
        <v>43</v>
      </c>
      <c r="N163">
        <v>131874.88</v>
      </c>
      <c r="O163">
        <v>6</v>
      </c>
      <c r="P163">
        <v>28</v>
      </c>
      <c r="Q163" s="11">
        <v>45073</v>
      </c>
      <c r="R163">
        <v>2580.48</v>
      </c>
      <c r="S163">
        <v>56401.920000000013</v>
      </c>
      <c r="T163">
        <v>53821.44000000001</v>
      </c>
      <c r="U163" t="s">
        <v>458</v>
      </c>
      <c r="W163" s="11">
        <v>45077</v>
      </c>
      <c r="X163" s="11">
        <v>45073</v>
      </c>
    </row>
    <row r="164" spans="1:24" x14ac:dyDescent="0.45">
      <c r="A164" t="s">
        <v>56</v>
      </c>
      <c r="B164" t="s">
        <v>57</v>
      </c>
      <c r="C164">
        <v>6505</v>
      </c>
      <c r="D164">
        <v>1000</v>
      </c>
      <c r="E164" t="s">
        <v>39</v>
      </c>
      <c r="F164" t="s">
        <v>58</v>
      </c>
      <c r="G164">
        <v>13158785</v>
      </c>
      <c r="H164" t="s">
        <v>42</v>
      </c>
      <c r="I164" s="11">
        <v>44254</v>
      </c>
      <c r="J164" s="11">
        <v>44227</v>
      </c>
      <c r="K164" s="11">
        <v>45657</v>
      </c>
      <c r="M164" t="s">
        <v>43</v>
      </c>
      <c r="N164">
        <v>131874.88</v>
      </c>
      <c r="O164">
        <v>6</v>
      </c>
      <c r="P164">
        <v>29</v>
      </c>
      <c r="Q164" s="11">
        <v>45108</v>
      </c>
      <c r="R164">
        <v>3225.6</v>
      </c>
      <c r="S164">
        <v>53821.44000000001</v>
      </c>
      <c r="T164">
        <v>50595.840000000011</v>
      </c>
      <c r="U164" t="s">
        <v>458</v>
      </c>
      <c r="W164" s="11">
        <v>45138</v>
      </c>
      <c r="X164" s="11">
        <v>45108</v>
      </c>
    </row>
    <row r="165" spans="1:24" x14ac:dyDescent="0.45">
      <c r="A165" t="s">
        <v>56</v>
      </c>
      <c r="B165" t="s">
        <v>57</v>
      </c>
      <c r="C165">
        <v>6505</v>
      </c>
      <c r="D165">
        <v>1000</v>
      </c>
      <c r="E165" t="s">
        <v>39</v>
      </c>
      <c r="F165" t="s">
        <v>58</v>
      </c>
      <c r="G165">
        <v>13158785</v>
      </c>
      <c r="H165" t="s">
        <v>42</v>
      </c>
      <c r="I165" s="11">
        <v>44254</v>
      </c>
      <c r="J165" s="11">
        <v>44227</v>
      </c>
      <c r="K165" s="11">
        <v>45657</v>
      </c>
      <c r="M165" t="s">
        <v>43</v>
      </c>
      <c r="N165">
        <v>131874.88</v>
      </c>
      <c r="O165">
        <v>6</v>
      </c>
      <c r="P165">
        <v>30</v>
      </c>
      <c r="Q165" s="11">
        <v>45136</v>
      </c>
      <c r="R165">
        <v>2580.48</v>
      </c>
      <c r="S165">
        <v>50595.840000000011</v>
      </c>
      <c r="T165">
        <v>48015.360000000008</v>
      </c>
      <c r="U165" t="s">
        <v>458</v>
      </c>
      <c r="W165" s="11">
        <v>45138</v>
      </c>
      <c r="X165" s="11">
        <v>45136</v>
      </c>
    </row>
    <row r="166" spans="1:24" x14ac:dyDescent="0.45">
      <c r="A166" t="s">
        <v>56</v>
      </c>
      <c r="B166" t="s">
        <v>57</v>
      </c>
      <c r="C166">
        <v>6505</v>
      </c>
      <c r="D166">
        <v>1000</v>
      </c>
      <c r="E166" t="s">
        <v>39</v>
      </c>
      <c r="F166" t="s">
        <v>58</v>
      </c>
      <c r="G166">
        <v>13158785</v>
      </c>
      <c r="H166" t="s">
        <v>42</v>
      </c>
      <c r="I166" s="11">
        <v>44254</v>
      </c>
      <c r="J166" s="11">
        <v>44227</v>
      </c>
      <c r="K166" s="11">
        <v>45657</v>
      </c>
      <c r="M166" t="s">
        <v>43</v>
      </c>
      <c r="N166">
        <v>131874.88</v>
      </c>
      <c r="O166">
        <v>6</v>
      </c>
      <c r="P166">
        <v>31</v>
      </c>
      <c r="Q166" s="11">
        <v>45164</v>
      </c>
      <c r="R166">
        <v>2580.48</v>
      </c>
      <c r="S166">
        <v>48015.360000000008</v>
      </c>
      <c r="T166">
        <v>45434.880000000005</v>
      </c>
      <c r="U166" t="s">
        <v>458</v>
      </c>
      <c r="W166" s="11">
        <v>45169</v>
      </c>
      <c r="X166" s="11">
        <v>45164</v>
      </c>
    </row>
    <row r="167" spans="1:24" x14ac:dyDescent="0.45">
      <c r="A167" t="s">
        <v>56</v>
      </c>
      <c r="B167" t="s">
        <v>57</v>
      </c>
      <c r="C167">
        <v>6505</v>
      </c>
      <c r="D167">
        <v>1000</v>
      </c>
      <c r="E167" t="s">
        <v>39</v>
      </c>
      <c r="F167" t="s">
        <v>58</v>
      </c>
      <c r="G167">
        <v>13158785</v>
      </c>
      <c r="H167" t="s">
        <v>42</v>
      </c>
      <c r="I167" s="11">
        <v>44254</v>
      </c>
      <c r="J167" s="11">
        <v>44227</v>
      </c>
      <c r="K167" s="11">
        <v>45657</v>
      </c>
      <c r="M167" t="s">
        <v>43</v>
      </c>
      <c r="N167">
        <v>131874.88</v>
      </c>
      <c r="O167">
        <v>6</v>
      </c>
      <c r="P167">
        <v>32</v>
      </c>
      <c r="Q167" s="11">
        <v>45199</v>
      </c>
      <c r="R167">
        <v>3225.6</v>
      </c>
      <c r="S167">
        <v>45434.880000000005</v>
      </c>
      <c r="T167">
        <v>42209.280000000006</v>
      </c>
      <c r="U167" t="s">
        <v>458</v>
      </c>
      <c r="W167" s="11">
        <v>45199</v>
      </c>
      <c r="X167" s="11">
        <v>45199</v>
      </c>
    </row>
    <row r="168" spans="1:24" x14ac:dyDescent="0.45">
      <c r="A168" t="s">
        <v>56</v>
      </c>
      <c r="B168" t="s">
        <v>57</v>
      </c>
      <c r="C168">
        <v>6505</v>
      </c>
      <c r="D168">
        <v>1000</v>
      </c>
      <c r="E168" t="s">
        <v>39</v>
      </c>
      <c r="F168" t="s">
        <v>58</v>
      </c>
      <c r="G168">
        <v>13158785</v>
      </c>
      <c r="H168" t="s">
        <v>42</v>
      </c>
      <c r="I168" s="11">
        <v>44254</v>
      </c>
      <c r="J168" s="11">
        <v>44227</v>
      </c>
      <c r="K168" s="11">
        <v>45657</v>
      </c>
      <c r="M168" t="s">
        <v>43</v>
      </c>
      <c r="N168">
        <v>131874.88</v>
      </c>
      <c r="O168">
        <v>6</v>
      </c>
      <c r="P168">
        <v>33</v>
      </c>
      <c r="Q168" s="11">
        <v>45227</v>
      </c>
      <c r="R168">
        <v>2580.48</v>
      </c>
      <c r="S168">
        <v>42209.280000000006</v>
      </c>
      <c r="T168">
        <v>39628.800000000003</v>
      </c>
      <c r="U168" t="s">
        <v>458</v>
      </c>
      <c r="W168" s="11">
        <v>45230</v>
      </c>
      <c r="X168" s="11">
        <v>45227</v>
      </c>
    </row>
    <row r="169" spans="1:24" x14ac:dyDescent="0.45">
      <c r="A169" t="s">
        <v>56</v>
      </c>
      <c r="B169" t="s">
        <v>57</v>
      </c>
      <c r="C169">
        <v>6505</v>
      </c>
      <c r="D169">
        <v>1000</v>
      </c>
      <c r="E169" t="s">
        <v>39</v>
      </c>
      <c r="F169" t="s">
        <v>58</v>
      </c>
      <c r="G169">
        <v>13158785</v>
      </c>
      <c r="H169" t="s">
        <v>42</v>
      </c>
      <c r="I169" s="11">
        <v>44254</v>
      </c>
      <c r="J169" s="11">
        <v>44227</v>
      </c>
      <c r="K169" s="11">
        <v>45657</v>
      </c>
      <c r="M169" t="s">
        <v>43</v>
      </c>
      <c r="N169">
        <v>131874.88</v>
      </c>
      <c r="O169">
        <v>6</v>
      </c>
      <c r="P169">
        <v>34</v>
      </c>
      <c r="Q169" s="11">
        <v>45255</v>
      </c>
      <c r="R169">
        <v>2580.48</v>
      </c>
      <c r="S169">
        <v>39628.800000000003</v>
      </c>
      <c r="T169">
        <v>37048.32</v>
      </c>
      <c r="U169" t="s">
        <v>458</v>
      </c>
      <c r="W169" s="11">
        <v>45260</v>
      </c>
      <c r="X169" s="11">
        <v>45255</v>
      </c>
    </row>
    <row r="170" spans="1:24" x14ac:dyDescent="0.45">
      <c r="A170" t="s">
        <v>56</v>
      </c>
      <c r="B170" t="s">
        <v>57</v>
      </c>
      <c r="C170">
        <v>6505</v>
      </c>
      <c r="D170">
        <v>1000</v>
      </c>
      <c r="E170" t="s">
        <v>39</v>
      </c>
      <c r="F170" t="s">
        <v>58</v>
      </c>
      <c r="G170">
        <v>13158785</v>
      </c>
      <c r="H170" t="s">
        <v>42</v>
      </c>
      <c r="I170" s="11">
        <v>44254</v>
      </c>
      <c r="J170" s="11">
        <v>44227</v>
      </c>
      <c r="K170" s="11">
        <v>45657</v>
      </c>
      <c r="M170" t="s">
        <v>43</v>
      </c>
      <c r="N170">
        <v>131874.88</v>
      </c>
      <c r="O170">
        <v>6</v>
      </c>
      <c r="P170">
        <v>35</v>
      </c>
      <c r="Q170" s="11">
        <v>45290</v>
      </c>
      <c r="R170">
        <v>3225.6</v>
      </c>
      <c r="S170">
        <v>37048.32</v>
      </c>
      <c r="T170">
        <v>33822.720000000001</v>
      </c>
      <c r="U170" t="s">
        <v>458</v>
      </c>
      <c r="W170" s="11">
        <v>45291</v>
      </c>
      <c r="X170" s="11">
        <v>45290</v>
      </c>
    </row>
    <row r="171" spans="1:24" x14ac:dyDescent="0.45">
      <c r="A171" t="s">
        <v>56</v>
      </c>
      <c r="B171" t="s">
        <v>57</v>
      </c>
      <c r="C171">
        <v>6505</v>
      </c>
      <c r="D171">
        <v>1000</v>
      </c>
      <c r="E171" t="s">
        <v>39</v>
      </c>
      <c r="F171" t="s">
        <v>58</v>
      </c>
      <c r="G171">
        <v>13158785</v>
      </c>
      <c r="H171" t="s">
        <v>42</v>
      </c>
      <c r="I171" s="11">
        <v>44254</v>
      </c>
      <c r="J171" s="11">
        <v>44227</v>
      </c>
      <c r="K171" s="11">
        <v>45657</v>
      </c>
      <c r="M171" t="s">
        <v>43</v>
      </c>
      <c r="N171">
        <v>131874.88</v>
      </c>
      <c r="O171">
        <v>6</v>
      </c>
      <c r="P171">
        <v>36</v>
      </c>
      <c r="Q171" s="11">
        <v>45325</v>
      </c>
      <c r="R171">
        <v>3225.6</v>
      </c>
      <c r="S171">
        <v>33822.720000000001</v>
      </c>
      <c r="T171">
        <v>30597.120000000003</v>
      </c>
      <c r="U171" t="s">
        <v>458</v>
      </c>
      <c r="W171" s="11">
        <v>45351</v>
      </c>
      <c r="X171" s="11">
        <v>45325</v>
      </c>
    </row>
    <row r="172" spans="1:24" x14ac:dyDescent="0.45">
      <c r="A172" t="s">
        <v>56</v>
      </c>
      <c r="B172" t="s">
        <v>57</v>
      </c>
      <c r="C172">
        <v>6505</v>
      </c>
      <c r="D172">
        <v>1000</v>
      </c>
      <c r="E172" t="s">
        <v>39</v>
      </c>
      <c r="F172" t="s">
        <v>58</v>
      </c>
      <c r="G172">
        <v>13158785</v>
      </c>
      <c r="H172" t="s">
        <v>42</v>
      </c>
      <c r="I172" s="11">
        <v>44254</v>
      </c>
      <c r="J172" s="11">
        <v>44227</v>
      </c>
      <c r="K172" s="11">
        <v>45657</v>
      </c>
      <c r="M172" t="s">
        <v>43</v>
      </c>
      <c r="N172">
        <v>131874.88</v>
      </c>
      <c r="O172">
        <v>6</v>
      </c>
      <c r="P172">
        <v>37</v>
      </c>
      <c r="Q172" s="11">
        <v>45353</v>
      </c>
      <c r="R172">
        <v>2580.48</v>
      </c>
      <c r="S172">
        <v>30597.120000000003</v>
      </c>
      <c r="T172">
        <v>28016.640000000003</v>
      </c>
      <c r="U172" t="s">
        <v>458</v>
      </c>
      <c r="W172" s="11">
        <v>45382</v>
      </c>
      <c r="X172" s="11">
        <v>45353</v>
      </c>
    </row>
    <row r="173" spans="1:24" x14ac:dyDescent="0.45">
      <c r="A173" t="s">
        <v>56</v>
      </c>
      <c r="B173" t="s">
        <v>57</v>
      </c>
      <c r="C173">
        <v>6505</v>
      </c>
      <c r="D173">
        <v>1000</v>
      </c>
      <c r="E173" t="s">
        <v>39</v>
      </c>
      <c r="F173" t="s">
        <v>58</v>
      </c>
      <c r="G173">
        <v>13158785</v>
      </c>
      <c r="H173" t="s">
        <v>42</v>
      </c>
      <c r="I173" s="11">
        <v>44254</v>
      </c>
      <c r="J173" s="11">
        <v>44227</v>
      </c>
      <c r="K173" s="11">
        <v>45657</v>
      </c>
      <c r="M173" t="s">
        <v>43</v>
      </c>
      <c r="N173">
        <v>131874.88</v>
      </c>
      <c r="O173">
        <v>6</v>
      </c>
      <c r="P173">
        <v>38</v>
      </c>
      <c r="Q173" s="11">
        <v>45388</v>
      </c>
      <c r="R173">
        <v>3225.6</v>
      </c>
      <c r="S173">
        <v>28016.640000000003</v>
      </c>
      <c r="T173">
        <v>24791.040000000005</v>
      </c>
      <c r="U173" t="s">
        <v>458</v>
      </c>
      <c r="W173" s="11">
        <v>45412</v>
      </c>
      <c r="X173" s="11">
        <v>45388</v>
      </c>
    </row>
    <row r="174" spans="1:24" x14ac:dyDescent="0.45">
      <c r="A174" t="s">
        <v>56</v>
      </c>
      <c r="B174" t="s">
        <v>57</v>
      </c>
      <c r="C174">
        <v>6505</v>
      </c>
      <c r="D174">
        <v>1000</v>
      </c>
      <c r="E174" t="s">
        <v>39</v>
      </c>
      <c r="F174" t="s">
        <v>58</v>
      </c>
      <c r="G174">
        <v>13158785</v>
      </c>
      <c r="H174" t="s">
        <v>42</v>
      </c>
      <c r="I174" s="11">
        <v>44254</v>
      </c>
      <c r="J174" s="11">
        <v>44227</v>
      </c>
      <c r="K174" s="11">
        <v>45657</v>
      </c>
      <c r="M174" t="s">
        <v>43</v>
      </c>
      <c r="N174">
        <v>131874.88</v>
      </c>
      <c r="O174">
        <v>6</v>
      </c>
      <c r="P174">
        <v>39</v>
      </c>
      <c r="Q174" s="11">
        <v>45416</v>
      </c>
      <c r="R174">
        <v>2580.48</v>
      </c>
      <c r="S174">
        <v>24791.040000000005</v>
      </c>
      <c r="T174">
        <v>22210.560000000005</v>
      </c>
      <c r="U174" t="s">
        <v>458</v>
      </c>
      <c r="W174" s="11">
        <v>45443</v>
      </c>
      <c r="X174" s="11">
        <v>45416</v>
      </c>
    </row>
    <row r="175" spans="1:24" x14ac:dyDescent="0.45">
      <c r="A175" t="s">
        <v>56</v>
      </c>
      <c r="B175" t="s">
        <v>57</v>
      </c>
      <c r="C175">
        <v>6505</v>
      </c>
      <c r="D175">
        <v>1000</v>
      </c>
      <c r="E175" t="s">
        <v>39</v>
      </c>
      <c r="F175" t="s">
        <v>58</v>
      </c>
      <c r="G175">
        <v>13158785</v>
      </c>
      <c r="H175" t="s">
        <v>42</v>
      </c>
      <c r="I175" s="11">
        <v>44254</v>
      </c>
      <c r="J175" s="11">
        <v>44227</v>
      </c>
      <c r="K175" s="11">
        <v>45657</v>
      </c>
      <c r="M175" t="s">
        <v>43</v>
      </c>
      <c r="N175">
        <v>131874.88</v>
      </c>
      <c r="O175">
        <v>6</v>
      </c>
      <c r="P175">
        <v>40</v>
      </c>
      <c r="Q175" s="11">
        <v>45444</v>
      </c>
      <c r="R175">
        <v>2580.48</v>
      </c>
      <c r="S175">
        <v>22210.560000000005</v>
      </c>
      <c r="T175">
        <v>19630.080000000005</v>
      </c>
      <c r="U175" t="s">
        <v>458</v>
      </c>
      <c r="W175" s="11">
        <v>45473</v>
      </c>
      <c r="X175" s="11">
        <v>45444</v>
      </c>
    </row>
    <row r="176" spans="1:24" x14ac:dyDescent="0.45">
      <c r="A176" t="s">
        <v>56</v>
      </c>
      <c r="B176" t="s">
        <v>57</v>
      </c>
      <c r="C176">
        <v>6505</v>
      </c>
      <c r="D176">
        <v>1000</v>
      </c>
      <c r="E176" t="s">
        <v>39</v>
      </c>
      <c r="F176" t="s">
        <v>58</v>
      </c>
      <c r="G176">
        <v>13158785</v>
      </c>
      <c r="H176" t="s">
        <v>42</v>
      </c>
      <c r="I176" s="11">
        <v>44254</v>
      </c>
      <c r="J176" s="11">
        <v>44227</v>
      </c>
      <c r="K176" s="11">
        <v>45657</v>
      </c>
      <c r="M176" t="s">
        <v>43</v>
      </c>
      <c r="N176">
        <v>131874.88</v>
      </c>
      <c r="O176">
        <v>6</v>
      </c>
      <c r="P176">
        <v>41</v>
      </c>
      <c r="Q176" s="11">
        <v>45479</v>
      </c>
      <c r="R176">
        <v>3225.6</v>
      </c>
      <c r="S176">
        <v>19630.080000000005</v>
      </c>
      <c r="T176">
        <v>16404.480000000007</v>
      </c>
      <c r="U176" t="s">
        <v>458</v>
      </c>
      <c r="W176" s="11">
        <v>45504</v>
      </c>
      <c r="X176" s="11">
        <v>45479</v>
      </c>
    </row>
    <row r="177" spans="1:24" x14ac:dyDescent="0.45">
      <c r="A177" t="s">
        <v>56</v>
      </c>
      <c r="B177" t="s">
        <v>57</v>
      </c>
      <c r="C177">
        <v>6505</v>
      </c>
      <c r="D177">
        <v>1000</v>
      </c>
      <c r="E177" t="s">
        <v>39</v>
      </c>
      <c r="F177" t="s">
        <v>58</v>
      </c>
      <c r="G177">
        <v>13158785</v>
      </c>
      <c r="H177" t="s">
        <v>42</v>
      </c>
      <c r="I177" s="11">
        <v>44254</v>
      </c>
      <c r="J177" s="11">
        <v>44227</v>
      </c>
      <c r="K177" s="11">
        <v>45657</v>
      </c>
      <c r="M177" t="s">
        <v>43</v>
      </c>
      <c r="N177">
        <v>131874.88</v>
      </c>
      <c r="O177">
        <v>6</v>
      </c>
      <c r="P177">
        <v>42</v>
      </c>
      <c r="Q177" s="11">
        <v>45507</v>
      </c>
      <c r="R177">
        <v>2580.48</v>
      </c>
      <c r="S177">
        <v>16404.480000000007</v>
      </c>
      <c r="T177">
        <v>13824.000000000007</v>
      </c>
      <c r="U177" t="s">
        <v>458</v>
      </c>
      <c r="W177" s="11">
        <v>45535</v>
      </c>
      <c r="X177" s="11">
        <v>45507</v>
      </c>
    </row>
    <row r="178" spans="1:24" x14ac:dyDescent="0.45">
      <c r="A178" t="s">
        <v>56</v>
      </c>
      <c r="B178" t="s">
        <v>57</v>
      </c>
      <c r="C178">
        <v>6505</v>
      </c>
      <c r="D178">
        <v>1000</v>
      </c>
      <c r="E178" t="s">
        <v>39</v>
      </c>
      <c r="F178" t="s">
        <v>58</v>
      </c>
      <c r="G178">
        <v>13158785</v>
      </c>
      <c r="H178" t="s">
        <v>42</v>
      </c>
      <c r="I178" s="11">
        <v>44254</v>
      </c>
      <c r="J178" s="11">
        <v>44227</v>
      </c>
      <c r="K178" s="11">
        <v>45657</v>
      </c>
      <c r="M178" t="s">
        <v>43</v>
      </c>
      <c r="N178">
        <v>131874.88</v>
      </c>
      <c r="O178">
        <v>6</v>
      </c>
      <c r="P178">
        <v>43</v>
      </c>
      <c r="Q178" s="11">
        <v>45535</v>
      </c>
      <c r="R178">
        <v>2580.48</v>
      </c>
      <c r="S178">
        <v>13824.000000000007</v>
      </c>
      <c r="T178">
        <v>11243.520000000008</v>
      </c>
      <c r="U178" t="s">
        <v>458</v>
      </c>
      <c r="W178" s="11">
        <v>45535</v>
      </c>
      <c r="X178" s="11">
        <v>45535</v>
      </c>
    </row>
    <row r="179" spans="1:24" x14ac:dyDescent="0.45">
      <c r="A179" t="s">
        <v>56</v>
      </c>
      <c r="B179" t="s">
        <v>57</v>
      </c>
      <c r="C179">
        <v>6505</v>
      </c>
      <c r="D179">
        <v>1000</v>
      </c>
      <c r="E179" t="s">
        <v>39</v>
      </c>
      <c r="F179" t="s">
        <v>58</v>
      </c>
      <c r="G179">
        <v>13158785</v>
      </c>
      <c r="H179" t="s">
        <v>42</v>
      </c>
      <c r="I179" s="11">
        <v>44254</v>
      </c>
      <c r="J179" s="11">
        <v>44227</v>
      </c>
      <c r="K179" s="11">
        <v>45657</v>
      </c>
      <c r="M179" t="s">
        <v>43</v>
      </c>
      <c r="N179">
        <v>131874.88</v>
      </c>
      <c r="O179">
        <v>6</v>
      </c>
      <c r="P179">
        <v>44</v>
      </c>
      <c r="Q179" s="11">
        <v>45570</v>
      </c>
      <c r="R179">
        <v>3225.6</v>
      </c>
      <c r="S179">
        <v>11243.520000000008</v>
      </c>
      <c r="T179">
        <v>8017.9200000000073</v>
      </c>
      <c r="U179" t="s">
        <v>458</v>
      </c>
      <c r="W179" s="11">
        <v>45596</v>
      </c>
      <c r="X179" s="11">
        <v>45570</v>
      </c>
    </row>
    <row r="180" spans="1:24" x14ac:dyDescent="0.45">
      <c r="A180" t="s">
        <v>56</v>
      </c>
      <c r="B180" t="s">
        <v>57</v>
      </c>
      <c r="C180">
        <v>6505</v>
      </c>
      <c r="D180">
        <v>1000</v>
      </c>
      <c r="E180" t="s">
        <v>39</v>
      </c>
      <c r="F180" t="s">
        <v>58</v>
      </c>
      <c r="G180">
        <v>13158785</v>
      </c>
      <c r="H180" t="s">
        <v>42</v>
      </c>
      <c r="I180" s="11">
        <v>44254</v>
      </c>
      <c r="J180" s="11">
        <v>44227</v>
      </c>
      <c r="K180" s="11">
        <v>45657</v>
      </c>
      <c r="M180" t="s">
        <v>43</v>
      </c>
      <c r="N180">
        <v>131874.88</v>
      </c>
      <c r="O180">
        <v>6</v>
      </c>
      <c r="P180">
        <v>45</v>
      </c>
      <c r="Q180" s="11">
        <v>45598</v>
      </c>
      <c r="R180">
        <v>2580.48</v>
      </c>
      <c r="S180">
        <v>8017.9200000000073</v>
      </c>
      <c r="T180">
        <v>5437.4400000000078</v>
      </c>
      <c r="U180" t="s">
        <v>458</v>
      </c>
      <c r="W180" s="11">
        <v>45626</v>
      </c>
      <c r="X180" s="11">
        <v>45598</v>
      </c>
    </row>
    <row r="181" spans="1:24" x14ac:dyDescent="0.45">
      <c r="A181" t="s">
        <v>56</v>
      </c>
      <c r="B181" t="s">
        <v>57</v>
      </c>
      <c r="C181">
        <v>6505</v>
      </c>
      <c r="D181">
        <v>1000</v>
      </c>
      <c r="E181" t="s">
        <v>39</v>
      </c>
      <c r="F181" t="s">
        <v>58</v>
      </c>
      <c r="G181">
        <v>13158785</v>
      </c>
      <c r="H181" t="s">
        <v>42</v>
      </c>
      <c r="I181" s="11">
        <v>44254</v>
      </c>
      <c r="J181" s="11">
        <v>44227</v>
      </c>
      <c r="K181" s="11">
        <v>45657</v>
      </c>
      <c r="M181" t="s">
        <v>43</v>
      </c>
      <c r="N181">
        <v>131874.88</v>
      </c>
      <c r="O181">
        <v>6</v>
      </c>
      <c r="P181">
        <v>46</v>
      </c>
      <c r="Q181" s="11">
        <v>45626</v>
      </c>
      <c r="R181">
        <v>2580.48</v>
      </c>
      <c r="S181">
        <v>5437.4400000000078</v>
      </c>
      <c r="T181">
        <v>2856.9600000000078</v>
      </c>
      <c r="U181" t="s">
        <v>458</v>
      </c>
      <c r="W181" s="11">
        <v>45626</v>
      </c>
      <c r="X181" s="11">
        <v>45626</v>
      </c>
    </row>
    <row r="182" spans="1:24" x14ac:dyDescent="0.45">
      <c r="A182" t="s">
        <v>56</v>
      </c>
      <c r="B182" t="s">
        <v>57</v>
      </c>
      <c r="C182">
        <v>6505</v>
      </c>
      <c r="D182">
        <v>1000</v>
      </c>
      <c r="E182" t="s">
        <v>39</v>
      </c>
      <c r="F182" t="s">
        <v>58</v>
      </c>
      <c r="G182">
        <v>13158785</v>
      </c>
      <c r="H182" t="s">
        <v>42</v>
      </c>
      <c r="I182" s="11">
        <v>44254</v>
      </c>
      <c r="J182" s="11">
        <v>44227</v>
      </c>
      <c r="K182" s="11">
        <v>45657</v>
      </c>
      <c r="M182" t="s">
        <v>43</v>
      </c>
      <c r="N182">
        <v>131874.88</v>
      </c>
      <c r="O182">
        <v>6</v>
      </c>
      <c r="P182">
        <v>47</v>
      </c>
      <c r="Q182" s="11">
        <v>45661</v>
      </c>
      <c r="R182">
        <v>2856.96</v>
      </c>
      <c r="S182">
        <v>2856.9600000000078</v>
      </c>
      <c r="T182">
        <v>7.73070496506989E-12</v>
      </c>
      <c r="U182" t="s">
        <v>458</v>
      </c>
      <c r="W182" s="11">
        <v>45688</v>
      </c>
      <c r="X182" s="11">
        <v>45661</v>
      </c>
    </row>
    <row r="183" spans="1:24" x14ac:dyDescent="0.45">
      <c r="A183" t="s">
        <v>60</v>
      </c>
      <c r="B183" t="s">
        <v>61</v>
      </c>
      <c r="C183">
        <v>6505</v>
      </c>
      <c r="D183">
        <v>1000</v>
      </c>
      <c r="E183" t="s">
        <v>39</v>
      </c>
      <c r="F183" t="s">
        <v>62</v>
      </c>
      <c r="G183" t="s">
        <v>63</v>
      </c>
      <c r="H183" t="s">
        <v>42</v>
      </c>
      <c r="I183" s="11">
        <v>44562</v>
      </c>
      <c r="J183" s="11">
        <v>44540</v>
      </c>
      <c r="K183" s="11">
        <v>45657</v>
      </c>
      <c r="M183" t="s">
        <v>43</v>
      </c>
      <c r="N183">
        <v>283958.68</v>
      </c>
      <c r="O183">
        <v>7</v>
      </c>
      <c r="P183">
        <v>1</v>
      </c>
      <c r="Q183" s="11">
        <v>44562</v>
      </c>
      <c r="R183">
        <v>5839.63</v>
      </c>
      <c r="S183">
        <v>283958.68</v>
      </c>
      <c r="T183">
        <v>278119.05</v>
      </c>
      <c r="U183" t="s">
        <v>459</v>
      </c>
      <c r="W183" s="11">
        <v>44592</v>
      </c>
      <c r="X183" s="11">
        <v>44562</v>
      </c>
    </row>
    <row r="184" spans="1:24" x14ac:dyDescent="0.45">
      <c r="A184" t="s">
        <v>60</v>
      </c>
      <c r="B184" t="s">
        <v>61</v>
      </c>
      <c r="C184">
        <v>6505</v>
      </c>
      <c r="D184">
        <v>1000</v>
      </c>
      <c r="E184" t="s">
        <v>39</v>
      </c>
      <c r="F184" t="s">
        <v>62</v>
      </c>
      <c r="G184" t="s">
        <v>63</v>
      </c>
      <c r="H184" t="s">
        <v>42</v>
      </c>
      <c r="I184" s="11">
        <v>44562</v>
      </c>
      <c r="J184" s="11">
        <v>44540</v>
      </c>
      <c r="K184" s="11">
        <v>45657</v>
      </c>
      <c r="M184" t="s">
        <v>43</v>
      </c>
      <c r="N184">
        <v>283958.68</v>
      </c>
      <c r="O184">
        <v>7</v>
      </c>
      <c r="P184">
        <v>2</v>
      </c>
      <c r="Q184" s="11">
        <v>44590</v>
      </c>
      <c r="R184">
        <v>7111.72</v>
      </c>
      <c r="S184">
        <v>278119.05</v>
      </c>
      <c r="T184">
        <v>271007.33</v>
      </c>
      <c r="U184" t="s">
        <v>459</v>
      </c>
      <c r="W184" s="11">
        <v>44592</v>
      </c>
      <c r="X184" s="11">
        <v>44590</v>
      </c>
    </row>
    <row r="185" spans="1:24" x14ac:dyDescent="0.45">
      <c r="A185" t="s">
        <v>60</v>
      </c>
      <c r="B185" t="s">
        <v>61</v>
      </c>
      <c r="C185">
        <v>6505</v>
      </c>
      <c r="D185">
        <v>1000</v>
      </c>
      <c r="E185" t="s">
        <v>39</v>
      </c>
      <c r="F185" t="s">
        <v>62</v>
      </c>
      <c r="G185" t="s">
        <v>63</v>
      </c>
      <c r="H185" t="s">
        <v>42</v>
      </c>
      <c r="I185" s="11">
        <v>44562</v>
      </c>
      <c r="J185" s="11">
        <v>44540</v>
      </c>
      <c r="K185" s="11">
        <v>45657</v>
      </c>
      <c r="M185" t="s">
        <v>43</v>
      </c>
      <c r="N185">
        <v>283958.68</v>
      </c>
      <c r="O185">
        <v>7</v>
      </c>
      <c r="P185">
        <v>3</v>
      </c>
      <c r="Q185" s="11">
        <v>44618</v>
      </c>
      <c r="R185">
        <v>7111.72</v>
      </c>
      <c r="S185">
        <v>271007.33</v>
      </c>
      <c r="T185">
        <v>263895.61000000004</v>
      </c>
      <c r="U185" t="s">
        <v>459</v>
      </c>
      <c r="W185" s="11">
        <v>44620</v>
      </c>
      <c r="X185" s="11">
        <v>44618</v>
      </c>
    </row>
    <row r="186" spans="1:24" x14ac:dyDescent="0.45">
      <c r="A186" t="s">
        <v>60</v>
      </c>
      <c r="B186" t="s">
        <v>61</v>
      </c>
      <c r="C186">
        <v>6505</v>
      </c>
      <c r="D186">
        <v>1000</v>
      </c>
      <c r="E186" t="s">
        <v>39</v>
      </c>
      <c r="F186" t="s">
        <v>62</v>
      </c>
      <c r="G186" t="s">
        <v>63</v>
      </c>
      <c r="H186" t="s">
        <v>42</v>
      </c>
      <c r="I186" s="11">
        <v>44562</v>
      </c>
      <c r="J186" s="11">
        <v>44540</v>
      </c>
      <c r="K186" s="11">
        <v>45657</v>
      </c>
      <c r="M186" t="s">
        <v>43</v>
      </c>
      <c r="N186">
        <v>283958.68</v>
      </c>
      <c r="O186">
        <v>7</v>
      </c>
      <c r="P186">
        <v>4</v>
      </c>
      <c r="Q186" s="11">
        <v>44653</v>
      </c>
      <c r="R186">
        <v>8889.65</v>
      </c>
      <c r="S186">
        <v>263895.61000000004</v>
      </c>
      <c r="T186">
        <v>255005.96000000005</v>
      </c>
      <c r="U186" t="s">
        <v>459</v>
      </c>
      <c r="W186" s="11">
        <v>44681</v>
      </c>
      <c r="X186" s="11">
        <v>44653</v>
      </c>
    </row>
    <row r="187" spans="1:24" x14ac:dyDescent="0.45">
      <c r="A187" t="s">
        <v>60</v>
      </c>
      <c r="B187" t="s">
        <v>61</v>
      </c>
      <c r="C187">
        <v>6505</v>
      </c>
      <c r="D187">
        <v>1000</v>
      </c>
      <c r="E187" t="s">
        <v>39</v>
      </c>
      <c r="F187" t="s">
        <v>62</v>
      </c>
      <c r="G187" t="s">
        <v>63</v>
      </c>
      <c r="H187" t="s">
        <v>42</v>
      </c>
      <c r="I187" s="11">
        <v>44562</v>
      </c>
      <c r="J187" s="11">
        <v>44540</v>
      </c>
      <c r="K187" s="11">
        <v>45657</v>
      </c>
      <c r="M187" t="s">
        <v>43</v>
      </c>
      <c r="N187">
        <v>283958.68</v>
      </c>
      <c r="O187">
        <v>7</v>
      </c>
      <c r="P187">
        <v>5</v>
      </c>
      <c r="Q187" s="11">
        <v>44681</v>
      </c>
      <c r="R187">
        <v>7111.72</v>
      </c>
      <c r="S187">
        <v>255005.96000000005</v>
      </c>
      <c r="T187">
        <v>247894.24000000005</v>
      </c>
      <c r="U187" t="s">
        <v>459</v>
      </c>
      <c r="W187" s="11">
        <v>44681</v>
      </c>
      <c r="X187" s="11">
        <v>44681</v>
      </c>
    </row>
    <row r="188" spans="1:24" x14ac:dyDescent="0.45">
      <c r="A188" t="s">
        <v>60</v>
      </c>
      <c r="B188" t="s">
        <v>61</v>
      </c>
      <c r="C188">
        <v>6505</v>
      </c>
      <c r="D188">
        <v>1000</v>
      </c>
      <c r="E188" t="s">
        <v>39</v>
      </c>
      <c r="F188" t="s">
        <v>62</v>
      </c>
      <c r="G188" t="s">
        <v>63</v>
      </c>
      <c r="H188" t="s">
        <v>42</v>
      </c>
      <c r="I188" s="11">
        <v>44562</v>
      </c>
      <c r="J188" s="11">
        <v>44540</v>
      </c>
      <c r="K188" s="11">
        <v>45657</v>
      </c>
      <c r="M188" t="s">
        <v>43</v>
      </c>
      <c r="N188">
        <v>283958.68</v>
      </c>
      <c r="O188">
        <v>7</v>
      </c>
      <c r="P188">
        <v>6</v>
      </c>
      <c r="Q188" s="11">
        <v>44709</v>
      </c>
      <c r="R188">
        <v>7111.72</v>
      </c>
      <c r="S188">
        <v>247894.24000000005</v>
      </c>
      <c r="T188">
        <v>240782.52000000005</v>
      </c>
      <c r="U188" t="s">
        <v>459</v>
      </c>
      <c r="W188" s="11">
        <v>44712</v>
      </c>
      <c r="X188" s="11">
        <v>44709</v>
      </c>
    </row>
    <row r="189" spans="1:24" x14ac:dyDescent="0.45">
      <c r="A189" t="s">
        <v>60</v>
      </c>
      <c r="B189" t="s">
        <v>61</v>
      </c>
      <c r="C189">
        <v>6505</v>
      </c>
      <c r="D189">
        <v>1000</v>
      </c>
      <c r="E189" t="s">
        <v>39</v>
      </c>
      <c r="F189" t="s">
        <v>62</v>
      </c>
      <c r="G189" t="s">
        <v>63</v>
      </c>
      <c r="H189" t="s">
        <v>42</v>
      </c>
      <c r="I189" s="11">
        <v>44562</v>
      </c>
      <c r="J189" s="11">
        <v>44540</v>
      </c>
      <c r="K189" s="11">
        <v>45657</v>
      </c>
      <c r="M189" t="s">
        <v>43</v>
      </c>
      <c r="N189">
        <v>283958.68</v>
      </c>
      <c r="O189">
        <v>7</v>
      </c>
      <c r="P189">
        <v>7</v>
      </c>
      <c r="Q189" s="11">
        <v>44744</v>
      </c>
      <c r="R189">
        <v>8889.65</v>
      </c>
      <c r="S189">
        <v>240782.52000000005</v>
      </c>
      <c r="T189">
        <v>231892.87000000005</v>
      </c>
      <c r="U189" t="s">
        <v>459</v>
      </c>
      <c r="W189" s="11">
        <v>44773</v>
      </c>
      <c r="X189" s="11">
        <v>44744</v>
      </c>
    </row>
    <row r="190" spans="1:24" x14ac:dyDescent="0.45">
      <c r="A190" t="s">
        <v>60</v>
      </c>
      <c r="B190" t="s">
        <v>61</v>
      </c>
      <c r="C190">
        <v>6505</v>
      </c>
      <c r="D190">
        <v>1000</v>
      </c>
      <c r="E190" t="s">
        <v>39</v>
      </c>
      <c r="F190" t="s">
        <v>62</v>
      </c>
      <c r="G190" t="s">
        <v>63</v>
      </c>
      <c r="H190" t="s">
        <v>42</v>
      </c>
      <c r="I190" s="11">
        <v>44562</v>
      </c>
      <c r="J190" s="11">
        <v>44540</v>
      </c>
      <c r="K190" s="11">
        <v>45657</v>
      </c>
      <c r="M190" t="s">
        <v>43</v>
      </c>
      <c r="N190">
        <v>283958.68</v>
      </c>
      <c r="O190">
        <v>7</v>
      </c>
      <c r="P190">
        <v>8</v>
      </c>
      <c r="Q190" s="11">
        <v>44772</v>
      </c>
      <c r="R190">
        <v>7111.72</v>
      </c>
      <c r="S190">
        <v>231892.87000000005</v>
      </c>
      <c r="T190">
        <v>224781.15000000005</v>
      </c>
      <c r="U190" t="s">
        <v>459</v>
      </c>
      <c r="W190" s="11">
        <v>44773</v>
      </c>
      <c r="X190" s="11">
        <v>44772</v>
      </c>
    </row>
    <row r="191" spans="1:24" x14ac:dyDescent="0.45">
      <c r="A191" t="s">
        <v>60</v>
      </c>
      <c r="B191" t="s">
        <v>61</v>
      </c>
      <c r="C191">
        <v>6505</v>
      </c>
      <c r="D191">
        <v>1000</v>
      </c>
      <c r="E191" t="s">
        <v>39</v>
      </c>
      <c r="F191" t="s">
        <v>62</v>
      </c>
      <c r="G191" t="s">
        <v>63</v>
      </c>
      <c r="H191" t="s">
        <v>42</v>
      </c>
      <c r="I191" s="11">
        <v>44562</v>
      </c>
      <c r="J191" s="11">
        <v>44540</v>
      </c>
      <c r="K191" s="11">
        <v>45657</v>
      </c>
      <c r="M191" t="s">
        <v>43</v>
      </c>
      <c r="N191">
        <v>283958.68</v>
      </c>
      <c r="O191">
        <v>7</v>
      </c>
      <c r="P191">
        <v>9</v>
      </c>
      <c r="Q191" s="11">
        <v>44800</v>
      </c>
      <c r="R191">
        <v>7111.72</v>
      </c>
      <c r="S191">
        <v>224781.15000000005</v>
      </c>
      <c r="T191">
        <v>217669.43000000005</v>
      </c>
      <c r="U191" t="s">
        <v>459</v>
      </c>
      <c r="W191" s="11">
        <v>44804</v>
      </c>
      <c r="X191" s="11">
        <v>44800</v>
      </c>
    </row>
    <row r="192" spans="1:24" x14ac:dyDescent="0.45">
      <c r="A192" t="s">
        <v>60</v>
      </c>
      <c r="B192" t="s">
        <v>61</v>
      </c>
      <c r="C192">
        <v>6505</v>
      </c>
      <c r="D192">
        <v>1000</v>
      </c>
      <c r="E192" t="s">
        <v>39</v>
      </c>
      <c r="F192" t="s">
        <v>62</v>
      </c>
      <c r="G192" t="s">
        <v>63</v>
      </c>
      <c r="H192" t="s">
        <v>42</v>
      </c>
      <c r="I192" s="11">
        <v>44562</v>
      </c>
      <c r="J192" s="11">
        <v>44540</v>
      </c>
      <c r="K192" s="11">
        <v>45657</v>
      </c>
      <c r="M192" t="s">
        <v>43</v>
      </c>
      <c r="N192">
        <v>283958.68</v>
      </c>
      <c r="O192">
        <v>7</v>
      </c>
      <c r="P192">
        <v>10</v>
      </c>
      <c r="Q192" s="11">
        <v>44835</v>
      </c>
      <c r="R192">
        <v>8889.65</v>
      </c>
      <c r="S192">
        <v>217669.43000000005</v>
      </c>
      <c r="T192">
        <v>208779.78000000006</v>
      </c>
      <c r="U192" t="s">
        <v>459</v>
      </c>
      <c r="W192" s="11">
        <v>44865</v>
      </c>
      <c r="X192" s="11">
        <v>44835</v>
      </c>
    </row>
    <row r="193" spans="1:24" x14ac:dyDescent="0.45">
      <c r="A193" t="s">
        <v>60</v>
      </c>
      <c r="B193" t="s">
        <v>61</v>
      </c>
      <c r="C193">
        <v>6505</v>
      </c>
      <c r="D193">
        <v>1000</v>
      </c>
      <c r="E193" t="s">
        <v>39</v>
      </c>
      <c r="F193" t="s">
        <v>62</v>
      </c>
      <c r="G193" t="s">
        <v>63</v>
      </c>
      <c r="H193" t="s">
        <v>42</v>
      </c>
      <c r="I193" s="11">
        <v>44562</v>
      </c>
      <c r="J193" s="11">
        <v>44540</v>
      </c>
      <c r="K193" s="11">
        <v>45657</v>
      </c>
      <c r="M193" t="s">
        <v>43</v>
      </c>
      <c r="N193">
        <v>283958.68</v>
      </c>
      <c r="O193">
        <v>7</v>
      </c>
      <c r="P193">
        <v>11</v>
      </c>
      <c r="Q193" s="11">
        <v>44863</v>
      </c>
      <c r="R193">
        <v>7111.72</v>
      </c>
      <c r="S193">
        <v>208779.78000000006</v>
      </c>
      <c r="T193">
        <v>201668.06000000006</v>
      </c>
      <c r="U193" t="s">
        <v>459</v>
      </c>
      <c r="W193" s="11">
        <v>44865</v>
      </c>
      <c r="X193" s="11">
        <v>44863</v>
      </c>
    </row>
    <row r="194" spans="1:24" x14ac:dyDescent="0.45">
      <c r="A194" t="s">
        <v>60</v>
      </c>
      <c r="B194" t="s">
        <v>61</v>
      </c>
      <c r="C194">
        <v>6505</v>
      </c>
      <c r="D194">
        <v>1000</v>
      </c>
      <c r="E194" t="s">
        <v>39</v>
      </c>
      <c r="F194" t="s">
        <v>62</v>
      </c>
      <c r="G194" t="s">
        <v>63</v>
      </c>
      <c r="H194" t="s">
        <v>42</v>
      </c>
      <c r="I194" s="11">
        <v>44562</v>
      </c>
      <c r="J194" s="11">
        <v>44540</v>
      </c>
      <c r="K194" s="11">
        <v>45657</v>
      </c>
      <c r="M194" t="s">
        <v>43</v>
      </c>
      <c r="N194">
        <v>283958.68</v>
      </c>
      <c r="O194">
        <v>7</v>
      </c>
      <c r="P194">
        <v>12</v>
      </c>
      <c r="Q194" s="11">
        <v>44891</v>
      </c>
      <c r="R194">
        <v>7111.72</v>
      </c>
      <c r="S194">
        <v>201668.06000000006</v>
      </c>
      <c r="T194">
        <v>194556.34000000005</v>
      </c>
      <c r="U194" t="s">
        <v>459</v>
      </c>
      <c r="W194" s="11">
        <v>44895</v>
      </c>
      <c r="X194" s="11">
        <v>44891</v>
      </c>
    </row>
    <row r="195" spans="1:24" x14ac:dyDescent="0.45">
      <c r="A195" t="s">
        <v>60</v>
      </c>
      <c r="B195" t="s">
        <v>61</v>
      </c>
      <c r="C195">
        <v>6505</v>
      </c>
      <c r="D195">
        <v>1000</v>
      </c>
      <c r="E195" t="s">
        <v>39</v>
      </c>
      <c r="F195" t="s">
        <v>62</v>
      </c>
      <c r="G195" t="s">
        <v>63</v>
      </c>
      <c r="H195" t="s">
        <v>42</v>
      </c>
      <c r="I195" s="11">
        <v>44562</v>
      </c>
      <c r="J195" s="11">
        <v>44540</v>
      </c>
      <c r="K195" s="11">
        <v>45657</v>
      </c>
      <c r="M195" t="s">
        <v>43</v>
      </c>
      <c r="N195">
        <v>283958.68</v>
      </c>
      <c r="O195">
        <v>7</v>
      </c>
      <c r="P195">
        <v>13</v>
      </c>
      <c r="Q195" s="11">
        <v>44926</v>
      </c>
      <c r="R195">
        <v>8889.65</v>
      </c>
      <c r="S195">
        <v>194556.34000000005</v>
      </c>
      <c r="T195">
        <v>185666.69000000006</v>
      </c>
      <c r="U195" t="s">
        <v>459</v>
      </c>
      <c r="W195" s="11">
        <v>44926</v>
      </c>
      <c r="X195" s="11">
        <v>44926</v>
      </c>
    </row>
    <row r="196" spans="1:24" x14ac:dyDescent="0.45">
      <c r="A196" t="s">
        <v>60</v>
      </c>
      <c r="B196" t="s">
        <v>61</v>
      </c>
      <c r="C196">
        <v>6505</v>
      </c>
      <c r="D196">
        <v>1000</v>
      </c>
      <c r="E196" t="s">
        <v>39</v>
      </c>
      <c r="F196" t="s">
        <v>62</v>
      </c>
      <c r="G196" t="s">
        <v>63</v>
      </c>
      <c r="H196" t="s">
        <v>42</v>
      </c>
      <c r="I196" s="11">
        <v>44562</v>
      </c>
      <c r="J196" s="11">
        <v>44540</v>
      </c>
      <c r="K196" s="11">
        <v>45657</v>
      </c>
      <c r="M196" t="s">
        <v>43</v>
      </c>
      <c r="N196">
        <v>283958.68</v>
      </c>
      <c r="O196">
        <v>7</v>
      </c>
      <c r="P196">
        <v>14</v>
      </c>
      <c r="Q196" s="11">
        <v>44954</v>
      </c>
      <c r="R196">
        <v>7111.72</v>
      </c>
      <c r="S196">
        <v>185666.69000000006</v>
      </c>
      <c r="T196">
        <v>178554.97000000006</v>
      </c>
      <c r="U196" t="s">
        <v>459</v>
      </c>
      <c r="W196" s="11">
        <v>44957</v>
      </c>
      <c r="X196" s="11">
        <v>44954</v>
      </c>
    </row>
    <row r="197" spans="1:24" x14ac:dyDescent="0.45">
      <c r="A197" t="s">
        <v>60</v>
      </c>
      <c r="B197" t="s">
        <v>61</v>
      </c>
      <c r="C197">
        <v>6505</v>
      </c>
      <c r="D197">
        <v>1000</v>
      </c>
      <c r="E197" t="s">
        <v>39</v>
      </c>
      <c r="F197" t="s">
        <v>62</v>
      </c>
      <c r="G197" t="s">
        <v>63</v>
      </c>
      <c r="H197" t="s">
        <v>42</v>
      </c>
      <c r="I197" s="11">
        <v>44562</v>
      </c>
      <c r="J197" s="11">
        <v>44540</v>
      </c>
      <c r="K197" s="11">
        <v>45657</v>
      </c>
      <c r="M197" t="s">
        <v>43</v>
      </c>
      <c r="N197">
        <v>283958.68</v>
      </c>
      <c r="O197">
        <v>7</v>
      </c>
      <c r="P197">
        <v>15</v>
      </c>
      <c r="Q197" s="11">
        <v>44982</v>
      </c>
      <c r="R197">
        <v>7111.72</v>
      </c>
      <c r="S197">
        <v>178554.97000000006</v>
      </c>
      <c r="T197">
        <v>171443.25000000006</v>
      </c>
      <c r="U197" t="s">
        <v>459</v>
      </c>
      <c r="W197" s="11">
        <v>44985</v>
      </c>
      <c r="X197" s="11">
        <v>44982</v>
      </c>
    </row>
    <row r="198" spans="1:24" x14ac:dyDescent="0.45">
      <c r="A198" t="s">
        <v>60</v>
      </c>
      <c r="B198" t="s">
        <v>61</v>
      </c>
      <c r="C198">
        <v>6505</v>
      </c>
      <c r="D198">
        <v>1000</v>
      </c>
      <c r="E198" t="s">
        <v>39</v>
      </c>
      <c r="F198" t="s">
        <v>62</v>
      </c>
      <c r="G198" t="s">
        <v>63</v>
      </c>
      <c r="H198" t="s">
        <v>42</v>
      </c>
      <c r="I198" s="11">
        <v>44562</v>
      </c>
      <c r="J198" s="11">
        <v>44540</v>
      </c>
      <c r="K198" s="11">
        <v>45657</v>
      </c>
      <c r="M198" t="s">
        <v>43</v>
      </c>
      <c r="N198">
        <v>283958.68</v>
      </c>
      <c r="O198">
        <v>7</v>
      </c>
      <c r="P198">
        <v>16</v>
      </c>
      <c r="Q198" s="11">
        <v>45017</v>
      </c>
      <c r="R198">
        <v>8889.65</v>
      </c>
      <c r="S198">
        <v>171443.25000000006</v>
      </c>
      <c r="T198">
        <v>162553.60000000006</v>
      </c>
      <c r="U198" t="s">
        <v>459</v>
      </c>
      <c r="W198" s="11">
        <v>45046</v>
      </c>
      <c r="X198" s="11">
        <v>45017</v>
      </c>
    </row>
    <row r="199" spans="1:24" x14ac:dyDescent="0.45">
      <c r="A199" t="s">
        <v>60</v>
      </c>
      <c r="B199" t="s">
        <v>61</v>
      </c>
      <c r="C199">
        <v>6505</v>
      </c>
      <c r="D199">
        <v>1000</v>
      </c>
      <c r="E199" t="s">
        <v>39</v>
      </c>
      <c r="F199" t="s">
        <v>62</v>
      </c>
      <c r="G199" t="s">
        <v>63</v>
      </c>
      <c r="H199" t="s">
        <v>42</v>
      </c>
      <c r="I199" s="11">
        <v>44562</v>
      </c>
      <c r="J199" s="11">
        <v>44540</v>
      </c>
      <c r="K199" s="11">
        <v>45657</v>
      </c>
      <c r="M199" t="s">
        <v>43</v>
      </c>
      <c r="N199">
        <v>283958.68</v>
      </c>
      <c r="O199">
        <v>7</v>
      </c>
      <c r="P199">
        <v>17</v>
      </c>
      <c r="Q199" s="11">
        <v>45045</v>
      </c>
      <c r="R199">
        <v>7111.72</v>
      </c>
      <c r="S199">
        <v>162553.60000000006</v>
      </c>
      <c r="T199">
        <v>155441.88000000006</v>
      </c>
      <c r="U199" t="s">
        <v>459</v>
      </c>
      <c r="W199" s="11">
        <v>45046</v>
      </c>
      <c r="X199" s="11">
        <v>45045</v>
      </c>
    </row>
    <row r="200" spans="1:24" x14ac:dyDescent="0.45">
      <c r="A200" t="s">
        <v>60</v>
      </c>
      <c r="B200" t="s">
        <v>61</v>
      </c>
      <c r="C200">
        <v>6505</v>
      </c>
      <c r="D200">
        <v>1000</v>
      </c>
      <c r="E200" t="s">
        <v>39</v>
      </c>
      <c r="F200" t="s">
        <v>62</v>
      </c>
      <c r="G200" t="s">
        <v>63</v>
      </c>
      <c r="H200" t="s">
        <v>42</v>
      </c>
      <c r="I200" s="11">
        <v>44562</v>
      </c>
      <c r="J200" s="11">
        <v>44540</v>
      </c>
      <c r="K200" s="11">
        <v>45657</v>
      </c>
      <c r="M200" t="s">
        <v>43</v>
      </c>
      <c r="N200">
        <v>283958.68</v>
      </c>
      <c r="O200">
        <v>7</v>
      </c>
      <c r="P200">
        <v>18</v>
      </c>
      <c r="Q200" s="11">
        <v>45073</v>
      </c>
      <c r="R200">
        <v>7111.72</v>
      </c>
      <c r="S200">
        <v>155441.88000000006</v>
      </c>
      <c r="T200">
        <v>148330.16000000006</v>
      </c>
      <c r="U200" t="s">
        <v>459</v>
      </c>
      <c r="W200" s="11">
        <v>45077</v>
      </c>
      <c r="X200" s="11">
        <v>45073</v>
      </c>
    </row>
    <row r="201" spans="1:24" x14ac:dyDescent="0.45">
      <c r="A201" t="s">
        <v>60</v>
      </c>
      <c r="B201" t="s">
        <v>61</v>
      </c>
      <c r="C201">
        <v>6505</v>
      </c>
      <c r="D201">
        <v>1000</v>
      </c>
      <c r="E201" t="s">
        <v>39</v>
      </c>
      <c r="F201" t="s">
        <v>62</v>
      </c>
      <c r="G201" t="s">
        <v>63</v>
      </c>
      <c r="H201" t="s">
        <v>42</v>
      </c>
      <c r="I201" s="11">
        <v>44562</v>
      </c>
      <c r="J201" s="11">
        <v>44540</v>
      </c>
      <c r="K201" s="11">
        <v>45657</v>
      </c>
      <c r="M201" t="s">
        <v>43</v>
      </c>
      <c r="N201">
        <v>283958.68</v>
      </c>
      <c r="O201">
        <v>7</v>
      </c>
      <c r="P201">
        <v>19</v>
      </c>
      <c r="Q201" s="11">
        <v>45108</v>
      </c>
      <c r="R201">
        <v>8889.65</v>
      </c>
      <c r="S201">
        <v>148330.16000000006</v>
      </c>
      <c r="T201">
        <v>139440.51000000007</v>
      </c>
      <c r="U201" t="s">
        <v>459</v>
      </c>
      <c r="W201" s="11">
        <v>45138</v>
      </c>
      <c r="X201" s="11">
        <v>45108</v>
      </c>
    </row>
    <row r="202" spans="1:24" x14ac:dyDescent="0.45">
      <c r="A202" t="s">
        <v>60</v>
      </c>
      <c r="B202" t="s">
        <v>61</v>
      </c>
      <c r="C202">
        <v>6505</v>
      </c>
      <c r="D202">
        <v>1000</v>
      </c>
      <c r="E202" t="s">
        <v>39</v>
      </c>
      <c r="F202" t="s">
        <v>62</v>
      </c>
      <c r="G202" t="s">
        <v>63</v>
      </c>
      <c r="H202" t="s">
        <v>42</v>
      </c>
      <c r="I202" s="11">
        <v>44562</v>
      </c>
      <c r="J202" s="11">
        <v>44540</v>
      </c>
      <c r="K202" s="11">
        <v>45657</v>
      </c>
      <c r="M202" t="s">
        <v>43</v>
      </c>
      <c r="N202">
        <v>283958.68</v>
      </c>
      <c r="O202">
        <v>7</v>
      </c>
      <c r="P202">
        <v>20</v>
      </c>
      <c r="Q202" s="11">
        <v>45136</v>
      </c>
      <c r="R202">
        <v>7111.72</v>
      </c>
      <c r="S202">
        <v>139440.51000000007</v>
      </c>
      <c r="T202">
        <v>132328.79000000007</v>
      </c>
      <c r="U202" t="s">
        <v>459</v>
      </c>
      <c r="W202" s="11">
        <v>45138</v>
      </c>
      <c r="X202" s="11">
        <v>45136</v>
      </c>
    </row>
    <row r="203" spans="1:24" x14ac:dyDescent="0.45">
      <c r="A203" t="s">
        <v>60</v>
      </c>
      <c r="B203" t="s">
        <v>61</v>
      </c>
      <c r="C203">
        <v>6505</v>
      </c>
      <c r="D203">
        <v>1000</v>
      </c>
      <c r="E203" t="s">
        <v>39</v>
      </c>
      <c r="F203" t="s">
        <v>62</v>
      </c>
      <c r="G203" t="s">
        <v>63</v>
      </c>
      <c r="H203" t="s">
        <v>42</v>
      </c>
      <c r="I203" s="11">
        <v>44562</v>
      </c>
      <c r="J203" s="11">
        <v>44540</v>
      </c>
      <c r="K203" s="11">
        <v>45657</v>
      </c>
      <c r="M203" t="s">
        <v>43</v>
      </c>
      <c r="N203">
        <v>283958.68</v>
      </c>
      <c r="O203">
        <v>7</v>
      </c>
      <c r="P203">
        <v>21</v>
      </c>
      <c r="Q203" s="11">
        <v>45164</v>
      </c>
      <c r="R203">
        <v>7111.72</v>
      </c>
      <c r="S203">
        <v>132328.79000000007</v>
      </c>
      <c r="T203">
        <v>125217.07000000007</v>
      </c>
      <c r="U203" t="s">
        <v>459</v>
      </c>
      <c r="W203" s="11">
        <v>45169</v>
      </c>
      <c r="X203" s="11">
        <v>45164</v>
      </c>
    </row>
    <row r="204" spans="1:24" x14ac:dyDescent="0.45">
      <c r="A204" t="s">
        <v>60</v>
      </c>
      <c r="B204" t="s">
        <v>61</v>
      </c>
      <c r="C204">
        <v>6505</v>
      </c>
      <c r="D204">
        <v>1000</v>
      </c>
      <c r="E204" t="s">
        <v>39</v>
      </c>
      <c r="F204" t="s">
        <v>62</v>
      </c>
      <c r="G204" t="s">
        <v>63</v>
      </c>
      <c r="H204" t="s">
        <v>42</v>
      </c>
      <c r="I204" s="11">
        <v>44562</v>
      </c>
      <c r="J204" s="11">
        <v>44540</v>
      </c>
      <c r="K204" s="11">
        <v>45657</v>
      </c>
      <c r="M204" t="s">
        <v>43</v>
      </c>
      <c r="N204">
        <v>283958.68</v>
      </c>
      <c r="O204">
        <v>7</v>
      </c>
      <c r="P204">
        <v>22</v>
      </c>
      <c r="Q204" s="11">
        <v>45199</v>
      </c>
      <c r="R204">
        <v>8889.65</v>
      </c>
      <c r="S204">
        <v>125217.07000000007</v>
      </c>
      <c r="T204">
        <v>116327.42000000007</v>
      </c>
      <c r="U204" t="s">
        <v>459</v>
      </c>
      <c r="W204" s="11">
        <v>45199</v>
      </c>
      <c r="X204" s="11">
        <v>45199</v>
      </c>
    </row>
    <row r="205" spans="1:24" x14ac:dyDescent="0.45">
      <c r="A205" t="s">
        <v>60</v>
      </c>
      <c r="B205" t="s">
        <v>61</v>
      </c>
      <c r="C205">
        <v>6505</v>
      </c>
      <c r="D205">
        <v>1000</v>
      </c>
      <c r="E205" t="s">
        <v>39</v>
      </c>
      <c r="F205" t="s">
        <v>62</v>
      </c>
      <c r="G205" t="s">
        <v>63</v>
      </c>
      <c r="H205" t="s">
        <v>42</v>
      </c>
      <c r="I205" s="11">
        <v>44562</v>
      </c>
      <c r="J205" s="11">
        <v>44540</v>
      </c>
      <c r="K205" s="11">
        <v>45657</v>
      </c>
      <c r="M205" t="s">
        <v>43</v>
      </c>
      <c r="N205">
        <v>283958.68</v>
      </c>
      <c r="O205">
        <v>7</v>
      </c>
      <c r="P205">
        <v>23</v>
      </c>
      <c r="Q205" s="11">
        <v>45227</v>
      </c>
      <c r="R205">
        <v>7111.72</v>
      </c>
      <c r="S205">
        <v>116327.42000000007</v>
      </c>
      <c r="T205">
        <v>109215.70000000007</v>
      </c>
      <c r="U205" t="s">
        <v>459</v>
      </c>
      <c r="W205" s="11">
        <v>45230</v>
      </c>
      <c r="X205" s="11">
        <v>45227</v>
      </c>
    </row>
    <row r="206" spans="1:24" x14ac:dyDescent="0.45">
      <c r="A206" t="s">
        <v>60</v>
      </c>
      <c r="B206" t="s">
        <v>61</v>
      </c>
      <c r="C206">
        <v>6505</v>
      </c>
      <c r="D206">
        <v>1000</v>
      </c>
      <c r="E206" t="s">
        <v>39</v>
      </c>
      <c r="F206" t="s">
        <v>62</v>
      </c>
      <c r="G206" t="s">
        <v>63</v>
      </c>
      <c r="H206" t="s">
        <v>42</v>
      </c>
      <c r="I206" s="11">
        <v>44562</v>
      </c>
      <c r="J206" s="11">
        <v>44540</v>
      </c>
      <c r="K206" s="11">
        <v>45657</v>
      </c>
      <c r="M206" t="s">
        <v>43</v>
      </c>
      <c r="N206">
        <v>283958.68</v>
      </c>
      <c r="O206">
        <v>7</v>
      </c>
      <c r="P206">
        <v>24</v>
      </c>
      <c r="Q206" s="11">
        <v>45255</v>
      </c>
      <c r="R206">
        <v>7111.72</v>
      </c>
      <c r="S206">
        <v>109215.70000000007</v>
      </c>
      <c r="T206">
        <v>102103.98000000007</v>
      </c>
      <c r="U206" t="s">
        <v>459</v>
      </c>
      <c r="W206" s="11">
        <v>45260</v>
      </c>
      <c r="X206" s="11">
        <v>45255</v>
      </c>
    </row>
    <row r="207" spans="1:24" x14ac:dyDescent="0.45">
      <c r="A207" t="s">
        <v>60</v>
      </c>
      <c r="B207" t="s">
        <v>61</v>
      </c>
      <c r="C207">
        <v>6505</v>
      </c>
      <c r="D207">
        <v>1000</v>
      </c>
      <c r="E207" t="s">
        <v>39</v>
      </c>
      <c r="F207" t="s">
        <v>62</v>
      </c>
      <c r="G207" t="s">
        <v>63</v>
      </c>
      <c r="H207" t="s">
        <v>42</v>
      </c>
      <c r="I207" s="11">
        <v>44562</v>
      </c>
      <c r="J207" s="11">
        <v>44540</v>
      </c>
      <c r="K207" s="11">
        <v>45657</v>
      </c>
      <c r="M207" t="s">
        <v>43</v>
      </c>
      <c r="N207">
        <v>283958.68</v>
      </c>
      <c r="O207">
        <v>7</v>
      </c>
      <c r="P207">
        <v>25</v>
      </c>
      <c r="Q207" s="11">
        <v>45290</v>
      </c>
      <c r="R207">
        <v>8889.65</v>
      </c>
      <c r="S207">
        <v>102103.98000000007</v>
      </c>
      <c r="T207">
        <v>93214.330000000075</v>
      </c>
      <c r="U207" t="s">
        <v>459</v>
      </c>
      <c r="W207" s="11">
        <v>45291</v>
      </c>
      <c r="X207" s="11">
        <v>45290</v>
      </c>
    </row>
    <row r="208" spans="1:24" x14ac:dyDescent="0.45">
      <c r="A208" t="s">
        <v>60</v>
      </c>
      <c r="B208" t="s">
        <v>61</v>
      </c>
      <c r="C208">
        <v>6505</v>
      </c>
      <c r="D208">
        <v>1000</v>
      </c>
      <c r="E208" t="s">
        <v>39</v>
      </c>
      <c r="F208" t="s">
        <v>62</v>
      </c>
      <c r="G208" t="s">
        <v>63</v>
      </c>
      <c r="H208" t="s">
        <v>42</v>
      </c>
      <c r="I208" s="11">
        <v>44562</v>
      </c>
      <c r="J208" s="11">
        <v>44540</v>
      </c>
      <c r="K208" s="11">
        <v>45657</v>
      </c>
      <c r="M208" t="s">
        <v>43</v>
      </c>
      <c r="N208">
        <v>283958.68</v>
      </c>
      <c r="O208">
        <v>7</v>
      </c>
      <c r="P208">
        <v>26</v>
      </c>
      <c r="Q208" s="11">
        <v>45325</v>
      </c>
      <c r="R208">
        <v>8889.65</v>
      </c>
      <c r="S208">
        <v>93214.330000000075</v>
      </c>
      <c r="T208">
        <v>84324.68000000008</v>
      </c>
      <c r="U208" t="s">
        <v>459</v>
      </c>
      <c r="W208" s="11">
        <v>45351</v>
      </c>
      <c r="X208" s="11">
        <v>45325</v>
      </c>
    </row>
    <row r="209" spans="1:24" x14ac:dyDescent="0.45">
      <c r="A209" t="s">
        <v>60</v>
      </c>
      <c r="B209" t="s">
        <v>61</v>
      </c>
      <c r="C209">
        <v>6505</v>
      </c>
      <c r="D209">
        <v>1000</v>
      </c>
      <c r="E209" t="s">
        <v>39</v>
      </c>
      <c r="F209" t="s">
        <v>62</v>
      </c>
      <c r="G209" t="s">
        <v>63</v>
      </c>
      <c r="H209" t="s">
        <v>42</v>
      </c>
      <c r="I209" s="11">
        <v>44562</v>
      </c>
      <c r="J209" s="11">
        <v>44540</v>
      </c>
      <c r="K209" s="11">
        <v>45657</v>
      </c>
      <c r="M209" t="s">
        <v>43</v>
      </c>
      <c r="N209">
        <v>283958.68</v>
      </c>
      <c r="O209">
        <v>7</v>
      </c>
      <c r="P209">
        <v>27</v>
      </c>
      <c r="Q209" s="11">
        <v>45353</v>
      </c>
      <c r="R209">
        <v>7111.72</v>
      </c>
      <c r="S209">
        <v>84324.68000000008</v>
      </c>
      <c r="T209">
        <v>77212.960000000079</v>
      </c>
      <c r="U209" t="s">
        <v>459</v>
      </c>
      <c r="W209" s="11">
        <v>45382</v>
      </c>
      <c r="X209" s="11">
        <v>45353</v>
      </c>
    </row>
    <row r="210" spans="1:24" x14ac:dyDescent="0.45">
      <c r="A210" t="s">
        <v>60</v>
      </c>
      <c r="B210" t="s">
        <v>61</v>
      </c>
      <c r="C210">
        <v>6505</v>
      </c>
      <c r="D210">
        <v>1000</v>
      </c>
      <c r="E210" t="s">
        <v>39</v>
      </c>
      <c r="F210" t="s">
        <v>62</v>
      </c>
      <c r="G210" t="s">
        <v>63</v>
      </c>
      <c r="H210" t="s">
        <v>42</v>
      </c>
      <c r="I210" s="11">
        <v>44562</v>
      </c>
      <c r="J210" s="11">
        <v>44540</v>
      </c>
      <c r="K210" s="11">
        <v>45657</v>
      </c>
      <c r="M210" t="s">
        <v>43</v>
      </c>
      <c r="N210">
        <v>283958.68</v>
      </c>
      <c r="O210">
        <v>7</v>
      </c>
      <c r="P210">
        <v>28</v>
      </c>
      <c r="Q210" s="11">
        <v>45388</v>
      </c>
      <c r="R210">
        <v>8889.65</v>
      </c>
      <c r="S210">
        <v>77212.960000000079</v>
      </c>
      <c r="T210">
        <v>68323.310000000085</v>
      </c>
      <c r="U210" t="s">
        <v>459</v>
      </c>
      <c r="W210" s="11">
        <v>45412</v>
      </c>
      <c r="X210" s="11">
        <v>45388</v>
      </c>
    </row>
    <row r="211" spans="1:24" x14ac:dyDescent="0.45">
      <c r="A211" t="s">
        <v>60</v>
      </c>
      <c r="B211" t="s">
        <v>61</v>
      </c>
      <c r="C211">
        <v>6505</v>
      </c>
      <c r="D211">
        <v>1000</v>
      </c>
      <c r="E211" t="s">
        <v>39</v>
      </c>
      <c r="F211" t="s">
        <v>62</v>
      </c>
      <c r="G211" t="s">
        <v>63</v>
      </c>
      <c r="H211" t="s">
        <v>42</v>
      </c>
      <c r="I211" s="11">
        <v>44562</v>
      </c>
      <c r="J211" s="11">
        <v>44540</v>
      </c>
      <c r="K211" s="11">
        <v>45657</v>
      </c>
      <c r="M211" t="s">
        <v>43</v>
      </c>
      <c r="N211">
        <v>283958.68</v>
      </c>
      <c r="O211">
        <v>7</v>
      </c>
      <c r="P211">
        <v>29</v>
      </c>
      <c r="Q211" s="11">
        <v>45416</v>
      </c>
      <c r="R211">
        <v>7111.72</v>
      </c>
      <c r="S211">
        <v>68323.310000000085</v>
      </c>
      <c r="T211">
        <v>61211.590000000084</v>
      </c>
      <c r="U211" t="s">
        <v>459</v>
      </c>
      <c r="W211" s="11">
        <v>45443</v>
      </c>
      <c r="X211" s="11">
        <v>45416</v>
      </c>
    </row>
    <row r="212" spans="1:24" x14ac:dyDescent="0.45">
      <c r="A212" t="s">
        <v>60</v>
      </c>
      <c r="B212" t="s">
        <v>61</v>
      </c>
      <c r="C212">
        <v>6505</v>
      </c>
      <c r="D212">
        <v>1000</v>
      </c>
      <c r="E212" t="s">
        <v>39</v>
      </c>
      <c r="F212" t="s">
        <v>62</v>
      </c>
      <c r="G212" t="s">
        <v>63</v>
      </c>
      <c r="H212" t="s">
        <v>42</v>
      </c>
      <c r="I212" s="11">
        <v>44562</v>
      </c>
      <c r="J212" s="11">
        <v>44540</v>
      </c>
      <c r="K212" s="11">
        <v>45657</v>
      </c>
      <c r="M212" t="s">
        <v>43</v>
      </c>
      <c r="N212">
        <v>283958.68</v>
      </c>
      <c r="O212">
        <v>7</v>
      </c>
      <c r="P212">
        <v>30</v>
      </c>
      <c r="Q212" s="11">
        <v>45444</v>
      </c>
      <c r="R212">
        <v>7111.72</v>
      </c>
      <c r="S212">
        <v>61211.590000000084</v>
      </c>
      <c r="T212">
        <v>54099.870000000083</v>
      </c>
      <c r="U212" t="s">
        <v>459</v>
      </c>
      <c r="W212" s="11">
        <v>45473</v>
      </c>
      <c r="X212" s="11">
        <v>45444</v>
      </c>
    </row>
    <row r="213" spans="1:24" x14ac:dyDescent="0.45">
      <c r="A213" t="s">
        <v>60</v>
      </c>
      <c r="B213" t="s">
        <v>61</v>
      </c>
      <c r="C213">
        <v>6505</v>
      </c>
      <c r="D213">
        <v>1000</v>
      </c>
      <c r="E213" t="s">
        <v>39</v>
      </c>
      <c r="F213" t="s">
        <v>62</v>
      </c>
      <c r="G213" t="s">
        <v>63</v>
      </c>
      <c r="H213" t="s">
        <v>42</v>
      </c>
      <c r="I213" s="11">
        <v>44562</v>
      </c>
      <c r="J213" s="11">
        <v>44540</v>
      </c>
      <c r="K213" s="11">
        <v>45657</v>
      </c>
      <c r="M213" t="s">
        <v>43</v>
      </c>
      <c r="N213">
        <v>283958.68</v>
      </c>
      <c r="O213">
        <v>7</v>
      </c>
      <c r="P213">
        <v>31</v>
      </c>
      <c r="Q213" s="11">
        <v>45479</v>
      </c>
      <c r="R213">
        <v>8889.65</v>
      </c>
      <c r="S213">
        <v>54099.870000000083</v>
      </c>
      <c r="T213">
        <v>45210.220000000081</v>
      </c>
      <c r="U213" t="s">
        <v>459</v>
      </c>
      <c r="W213" s="11">
        <v>45504</v>
      </c>
      <c r="X213" s="11">
        <v>45479</v>
      </c>
    </row>
    <row r="214" spans="1:24" x14ac:dyDescent="0.45">
      <c r="A214" t="s">
        <v>60</v>
      </c>
      <c r="B214" t="s">
        <v>61</v>
      </c>
      <c r="C214">
        <v>6505</v>
      </c>
      <c r="D214">
        <v>1000</v>
      </c>
      <c r="E214" t="s">
        <v>39</v>
      </c>
      <c r="F214" t="s">
        <v>62</v>
      </c>
      <c r="G214" t="s">
        <v>63</v>
      </c>
      <c r="H214" t="s">
        <v>42</v>
      </c>
      <c r="I214" s="11">
        <v>44562</v>
      </c>
      <c r="J214" s="11">
        <v>44540</v>
      </c>
      <c r="K214" s="11">
        <v>45657</v>
      </c>
      <c r="M214" t="s">
        <v>43</v>
      </c>
      <c r="N214">
        <v>283958.68</v>
      </c>
      <c r="O214">
        <v>7</v>
      </c>
      <c r="P214">
        <v>32</v>
      </c>
      <c r="Q214" s="11">
        <v>45507</v>
      </c>
      <c r="R214">
        <v>7111.72</v>
      </c>
      <c r="S214">
        <v>45210.220000000081</v>
      </c>
      <c r="T214">
        <v>38098.50000000008</v>
      </c>
      <c r="U214" t="s">
        <v>459</v>
      </c>
      <c r="W214" s="11">
        <v>45535</v>
      </c>
      <c r="X214" s="11">
        <v>45507</v>
      </c>
    </row>
    <row r="215" spans="1:24" x14ac:dyDescent="0.45">
      <c r="A215" t="s">
        <v>60</v>
      </c>
      <c r="B215" t="s">
        <v>61</v>
      </c>
      <c r="C215">
        <v>6505</v>
      </c>
      <c r="D215">
        <v>1000</v>
      </c>
      <c r="E215" t="s">
        <v>39</v>
      </c>
      <c r="F215" t="s">
        <v>62</v>
      </c>
      <c r="G215" t="s">
        <v>63</v>
      </c>
      <c r="H215" t="s">
        <v>42</v>
      </c>
      <c r="I215" s="11">
        <v>44562</v>
      </c>
      <c r="J215" s="11">
        <v>44540</v>
      </c>
      <c r="K215" s="11">
        <v>45657</v>
      </c>
      <c r="M215" t="s">
        <v>43</v>
      </c>
      <c r="N215">
        <v>283958.68</v>
      </c>
      <c r="O215">
        <v>7</v>
      </c>
      <c r="P215">
        <v>33</v>
      </c>
      <c r="Q215" s="11">
        <v>45535</v>
      </c>
      <c r="R215">
        <v>7111.72</v>
      </c>
      <c r="S215">
        <v>38098.50000000008</v>
      </c>
      <c r="T215">
        <v>30986.780000000079</v>
      </c>
      <c r="U215" t="s">
        <v>459</v>
      </c>
      <c r="W215" s="11">
        <v>45535</v>
      </c>
      <c r="X215" s="11">
        <v>45535</v>
      </c>
    </row>
    <row r="216" spans="1:24" x14ac:dyDescent="0.45">
      <c r="A216" t="s">
        <v>60</v>
      </c>
      <c r="B216" t="s">
        <v>61</v>
      </c>
      <c r="C216">
        <v>6505</v>
      </c>
      <c r="D216">
        <v>1000</v>
      </c>
      <c r="E216" t="s">
        <v>39</v>
      </c>
      <c r="F216" t="s">
        <v>62</v>
      </c>
      <c r="G216" t="s">
        <v>63</v>
      </c>
      <c r="H216" t="s">
        <v>42</v>
      </c>
      <c r="I216" s="11">
        <v>44562</v>
      </c>
      <c r="J216" s="11">
        <v>44540</v>
      </c>
      <c r="K216" s="11">
        <v>45657</v>
      </c>
      <c r="M216" t="s">
        <v>43</v>
      </c>
      <c r="N216">
        <v>283958.68</v>
      </c>
      <c r="O216">
        <v>7</v>
      </c>
      <c r="P216">
        <v>34</v>
      </c>
      <c r="Q216" s="11">
        <v>45570</v>
      </c>
      <c r="R216">
        <v>8889.65</v>
      </c>
      <c r="S216">
        <v>30986.780000000079</v>
      </c>
      <c r="T216">
        <v>22097.130000000077</v>
      </c>
      <c r="U216" t="s">
        <v>459</v>
      </c>
      <c r="W216" s="11">
        <v>45596</v>
      </c>
      <c r="X216" s="11">
        <v>45570</v>
      </c>
    </row>
    <row r="217" spans="1:24" x14ac:dyDescent="0.45">
      <c r="A217" t="s">
        <v>60</v>
      </c>
      <c r="B217" t="s">
        <v>61</v>
      </c>
      <c r="C217">
        <v>6505</v>
      </c>
      <c r="D217">
        <v>1000</v>
      </c>
      <c r="E217" t="s">
        <v>39</v>
      </c>
      <c r="F217" t="s">
        <v>62</v>
      </c>
      <c r="G217" t="s">
        <v>63</v>
      </c>
      <c r="H217" t="s">
        <v>42</v>
      </c>
      <c r="I217" s="11">
        <v>44562</v>
      </c>
      <c r="J217" s="11">
        <v>44540</v>
      </c>
      <c r="K217" s="11">
        <v>45657</v>
      </c>
      <c r="M217" t="s">
        <v>43</v>
      </c>
      <c r="N217">
        <v>283958.68</v>
      </c>
      <c r="O217">
        <v>7</v>
      </c>
      <c r="P217">
        <v>35</v>
      </c>
      <c r="Q217" s="11">
        <v>45598</v>
      </c>
      <c r="R217">
        <v>7111.72</v>
      </c>
      <c r="S217">
        <v>22097.130000000077</v>
      </c>
      <c r="T217">
        <v>14985.410000000076</v>
      </c>
      <c r="U217" t="s">
        <v>459</v>
      </c>
      <c r="W217" s="11">
        <v>45626</v>
      </c>
      <c r="X217" s="11">
        <v>45598</v>
      </c>
    </row>
    <row r="218" spans="1:24" x14ac:dyDescent="0.45">
      <c r="A218" t="s">
        <v>60</v>
      </c>
      <c r="B218" t="s">
        <v>61</v>
      </c>
      <c r="C218">
        <v>6505</v>
      </c>
      <c r="D218">
        <v>1000</v>
      </c>
      <c r="E218" t="s">
        <v>39</v>
      </c>
      <c r="F218" t="s">
        <v>62</v>
      </c>
      <c r="G218" t="s">
        <v>63</v>
      </c>
      <c r="H218" t="s">
        <v>42</v>
      </c>
      <c r="I218" s="11">
        <v>44562</v>
      </c>
      <c r="J218" s="11">
        <v>44540</v>
      </c>
      <c r="K218" s="11">
        <v>45657</v>
      </c>
      <c r="M218" t="s">
        <v>43</v>
      </c>
      <c r="N218">
        <v>283958.68</v>
      </c>
      <c r="O218">
        <v>7</v>
      </c>
      <c r="P218">
        <v>36</v>
      </c>
      <c r="Q218" s="11">
        <v>45626</v>
      </c>
      <c r="R218">
        <v>7111.72</v>
      </c>
      <c r="S218">
        <v>14985.410000000076</v>
      </c>
      <c r="T218">
        <v>7873.690000000076</v>
      </c>
      <c r="U218" t="s">
        <v>459</v>
      </c>
      <c r="W218" s="11">
        <v>45626</v>
      </c>
      <c r="X218" s="11">
        <v>45626</v>
      </c>
    </row>
    <row r="219" spans="1:24" x14ac:dyDescent="0.45">
      <c r="A219" t="s">
        <v>60</v>
      </c>
      <c r="B219" t="s">
        <v>61</v>
      </c>
      <c r="C219">
        <v>6505</v>
      </c>
      <c r="D219">
        <v>1000</v>
      </c>
      <c r="E219" t="s">
        <v>39</v>
      </c>
      <c r="F219" t="s">
        <v>62</v>
      </c>
      <c r="G219" t="s">
        <v>63</v>
      </c>
      <c r="H219" t="s">
        <v>42</v>
      </c>
      <c r="I219" s="11">
        <v>44562</v>
      </c>
      <c r="J219" s="11">
        <v>44540</v>
      </c>
      <c r="K219" s="11">
        <v>45657</v>
      </c>
      <c r="M219" t="s">
        <v>43</v>
      </c>
      <c r="N219">
        <v>283958.68</v>
      </c>
      <c r="O219">
        <v>7</v>
      </c>
      <c r="P219">
        <v>37</v>
      </c>
      <c r="Q219" s="11">
        <v>45661</v>
      </c>
      <c r="R219">
        <v>7873.6900000000005</v>
      </c>
      <c r="S219">
        <v>7873.690000000076</v>
      </c>
      <c r="T219">
        <v>7.5488060247153044E-11</v>
      </c>
      <c r="U219" t="s">
        <v>459</v>
      </c>
      <c r="W219" s="11">
        <v>45688</v>
      </c>
      <c r="X219" s="11">
        <v>45661</v>
      </c>
    </row>
    <row r="220" spans="1:24" x14ac:dyDescent="0.45">
      <c r="A220" t="s">
        <v>64</v>
      </c>
      <c r="B220" t="s">
        <v>65</v>
      </c>
      <c r="C220">
        <v>6505</v>
      </c>
      <c r="D220">
        <v>1000</v>
      </c>
      <c r="E220" t="s">
        <v>39</v>
      </c>
      <c r="F220" t="s">
        <v>66</v>
      </c>
      <c r="G220">
        <v>11422358</v>
      </c>
      <c r="H220" t="s">
        <v>42</v>
      </c>
      <c r="I220" s="11">
        <v>45017</v>
      </c>
      <c r="J220" s="11">
        <v>45017</v>
      </c>
      <c r="K220" s="11">
        <v>46112</v>
      </c>
      <c r="M220" t="s">
        <v>43</v>
      </c>
      <c r="N220">
        <v>161562.41</v>
      </c>
      <c r="O220">
        <v>8</v>
      </c>
      <c r="P220">
        <v>1</v>
      </c>
      <c r="Q220" s="11">
        <v>45017</v>
      </c>
      <c r="R220">
        <v>148.46</v>
      </c>
      <c r="S220">
        <v>161562.41</v>
      </c>
      <c r="T220">
        <v>161413.95000000001</v>
      </c>
      <c r="U220" t="s">
        <v>460</v>
      </c>
      <c r="W220" s="11">
        <v>45046</v>
      </c>
      <c r="X220" s="11">
        <v>45017</v>
      </c>
    </row>
    <row r="221" spans="1:24" x14ac:dyDescent="0.45">
      <c r="A221" t="s">
        <v>64</v>
      </c>
      <c r="B221" t="s">
        <v>65</v>
      </c>
      <c r="C221">
        <v>6505</v>
      </c>
      <c r="D221">
        <v>1000</v>
      </c>
      <c r="E221" t="s">
        <v>39</v>
      </c>
      <c r="F221" t="s">
        <v>66</v>
      </c>
      <c r="G221">
        <v>11422358</v>
      </c>
      <c r="H221" t="s">
        <v>42</v>
      </c>
      <c r="I221" s="11">
        <v>45017</v>
      </c>
      <c r="J221" s="11">
        <v>45017</v>
      </c>
      <c r="K221" s="11">
        <v>46112</v>
      </c>
      <c r="M221" t="s">
        <v>43</v>
      </c>
      <c r="N221">
        <v>161562.41</v>
      </c>
      <c r="O221">
        <v>8</v>
      </c>
      <c r="P221">
        <v>2</v>
      </c>
      <c r="Q221" s="11">
        <v>45045</v>
      </c>
      <c r="R221">
        <v>4127.4799999999996</v>
      </c>
      <c r="S221">
        <v>161413.95000000001</v>
      </c>
      <c r="T221">
        <v>157286.47</v>
      </c>
      <c r="U221" t="s">
        <v>460</v>
      </c>
      <c r="W221" s="11">
        <v>45046</v>
      </c>
      <c r="X221" s="11">
        <v>45045</v>
      </c>
    </row>
    <row r="222" spans="1:24" x14ac:dyDescent="0.45">
      <c r="A222" t="s">
        <v>64</v>
      </c>
      <c r="B222" t="s">
        <v>65</v>
      </c>
      <c r="C222">
        <v>6505</v>
      </c>
      <c r="D222">
        <v>1000</v>
      </c>
      <c r="E222" t="s">
        <v>39</v>
      </c>
      <c r="F222" t="s">
        <v>66</v>
      </c>
      <c r="G222">
        <v>11422358</v>
      </c>
      <c r="H222" t="s">
        <v>42</v>
      </c>
      <c r="I222" s="11">
        <v>45017</v>
      </c>
      <c r="J222" s="11">
        <v>45017</v>
      </c>
      <c r="K222" s="11">
        <v>46112</v>
      </c>
      <c r="M222" t="s">
        <v>43</v>
      </c>
      <c r="N222">
        <v>161562.41</v>
      </c>
      <c r="O222">
        <v>8</v>
      </c>
      <c r="P222">
        <v>3</v>
      </c>
      <c r="Q222" s="11">
        <v>45073</v>
      </c>
      <c r="R222">
        <v>4127.4799999999996</v>
      </c>
      <c r="S222">
        <v>157286.47</v>
      </c>
      <c r="T222">
        <v>153158.99</v>
      </c>
      <c r="U222" t="s">
        <v>460</v>
      </c>
      <c r="W222" s="11">
        <v>45077</v>
      </c>
      <c r="X222" s="11">
        <v>45073</v>
      </c>
    </row>
    <row r="223" spans="1:24" x14ac:dyDescent="0.45">
      <c r="A223" t="s">
        <v>64</v>
      </c>
      <c r="B223" t="s">
        <v>65</v>
      </c>
      <c r="C223">
        <v>6505</v>
      </c>
      <c r="D223">
        <v>1000</v>
      </c>
      <c r="E223" t="s">
        <v>39</v>
      </c>
      <c r="F223" t="s">
        <v>66</v>
      </c>
      <c r="G223">
        <v>11422358</v>
      </c>
      <c r="H223" t="s">
        <v>42</v>
      </c>
      <c r="I223" s="11">
        <v>45017</v>
      </c>
      <c r="J223" s="11">
        <v>45017</v>
      </c>
      <c r="K223" s="11">
        <v>46112</v>
      </c>
      <c r="M223" t="s">
        <v>43</v>
      </c>
      <c r="N223">
        <v>161562.41</v>
      </c>
      <c r="O223">
        <v>8</v>
      </c>
      <c r="P223">
        <v>4</v>
      </c>
      <c r="Q223" s="11">
        <v>45108</v>
      </c>
      <c r="R223">
        <v>5159.3499999999995</v>
      </c>
      <c r="S223">
        <v>153158.99</v>
      </c>
      <c r="T223">
        <v>147999.63999999998</v>
      </c>
      <c r="U223" t="s">
        <v>460</v>
      </c>
      <c r="W223" s="11">
        <v>45138</v>
      </c>
      <c r="X223" s="11">
        <v>45108</v>
      </c>
    </row>
    <row r="224" spans="1:24" x14ac:dyDescent="0.45">
      <c r="A224" t="s">
        <v>64</v>
      </c>
      <c r="B224" t="s">
        <v>65</v>
      </c>
      <c r="C224">
        <v>6505</v>
      </c>
      <c r="D224">
        <v>1000</v>
      </c>
      <c r="E224" t="s">
        <v>39</v>
      </c>
      <c r="F224" t="s">
        <v>66</v>
      </c>
      <c r="G224">
        <v>11422358</v>
      </c>
      <c r="H224" t="s">
        <v>42</v>
      </c>
      <c r="I224" s="11">
        <v>45017</v>
      </c>
      <c r="J224" s="11">
        <v>45017</v>
      </c>
      <c r="K224" s="11">
        <v>46112</v>
      </c>
      <c r="M224" t="s">
        <v>43</v>
      </c>
      <c r="N224">
        <v>161562.41</v>
      </c>
      <c r="O224">
        <v>8</v>
      </c>
      <c r="P224">
        <v>5</v>
      </c>
      <c r="Q224" s="11">
        <v>45136</v>
      </c>
      <c r="R224">
        <v>4127.4799999999996</v>
      </c>
      <c r="S224">
        <v>147999.63999999998</v>
      </c>
      <c r="T224">
        <v>143872.15999999997</v>
      </c>
      <c r="U224" t="s">
        <v>460</v>
      </c>
      <c r="W224" s="11">
        <v>45138</v>
      </c>
      <c r="X224" s="11">
        <v>45136</v>
      </c>
    </row>
    <row r="225" spans="1:24" x14ac:dyDescent="0.45">
      <c r="A225" t="s">
        <v>64</v>
      </c>
      <c r="B225" t="s">
        <v>65</v>
      </c>
      <c r="C225">
        <v>6505</v>
      </c>
      <c r="D225">
        <v>1000</v>
      </c>
      <c r="E225" t="s">
        <v>39</v>
      </c>
      <c r="F225" t="s">
        <v>66</v>
      </c>
      <c r="G225">
        <v>11422358</v>
      </c>
      <c r="H225" t="s">
        <v>42</v>
      </c>
      <c r="I225" s="11">
        <v>45017</v>
      </c>
      <c r="J225" s="11">
        <v>45017</v>
      </c>
      <c r="K225" s="11">
        <v>46112</v>
      </c>
      <c r="M225" t="s">
        <v>43</v>
      </c>
      <c r="N225">
        <v>161562.41</v>
      </c>
      <c r="O225">
        <v>8</v>
      </c>
      <c r="P225">
        <v>6</v>
      </c>
      <c r="Q225" s="11">
        <v>45164</v>
      </c>
      <c r="R225">
        <v>4127.4799999999996</v>
      </c>
      <c r="S225">
        <v>143872.15999999997</v>
      </c>
      <c r="T225">
        <v>139744.67999999996</v>
      </c>
      <c r="U225" t="s">
        <v>460</v>
      </c>
      <c r="W225" s="11">
        <v>45169</v>
      </c>
      <c r="X225" s="11">
        <v>45164</v>
      </c>
    </row>
    <row r="226" spans="1:24" x14ac:dyDescent="0.45">
      <c r="A226" t="s">
        <v>64</v>
      </c>
      <c r="B226" t="s">
        <v>65</v>
      </c>
      <c r="C226">
        <v>6505</v>
      </c>
      <c r="D226">
        <v>1000</v>
      </c>
      <c r="E226" t="s">
        <v>39</v>
      </c>
      <c r="F226" t="s">
        <v>66</v>
      </c>
      <c r="G226">
        <v>11422358</v>
      </c>
      <c r="H226" t="s">
        <v>42</v>
      </c>
      <c r="I226" s="11">
        <v>45017</v>
      </c>
      <c r="J226" s="11">
        <v>45017</v>
      </c>
      <c r="K226" s="11">
        <v>46112</v>
      </c>
      <c r="M226" t="s">
        <v>43</v>
      </c>
      <c r="N226">
        <v>161562.41</v>
      </c>
      <c r="O226">
        <v>8</v>
      </c>
      <c r="P226">
        <v>7</v>
      </c>
      <c r="Q226" s="11">
        <v>45199</v>
      </c>
      <c r="R226">
        <v>5159.3499999999995</v>
      </c>
      <c r="S226">
        <v>139744.67999999996</v>
      </c>
      <c r="T226">
        <v>134585.32999999996</v>
      </c>
      <c r="U226" t="s">
        <v>460</v>
      </c>
      <c r="W226" s="11">
        <v>45199</v>
      </c>
      <c r="X226" s="11">
        <v>45199</v>
      </c>
    </row>
    <row r="227" spans="1:24" x14ac:dyDescent="0.45">
      <c r="A227" t="s">
        <v>64</v>
      </c>
      <c r="B227" t="s">
        <v>65</v>
      </c>
      <c r="C227">
        <v>6505</v>
      </c>
      <c r="D227">
        <v>1000</v>
      </c>
      <c r="E227" t="s">
        <v>39</v>
      </c>
      <c r="F227" t="s">
        <v>66</v>
      </c>
      <c r="G227">
        <v>11422358</v>
      </c>
      <c r="H227" t="s">
        <v>42</v>
      </c>
      <c r="I227" s="11">
        <v>45017</v>
      </c>
      <c r="J227" s="11">
        <v>45017</v>
      </c>
      <c r="K227" s="11">
        <v>46112</v>
      </c>
      <c r="M227" t="s">
        <v>43</v>
      </c>
      <c r="N227">
        <v>161562.41</v>
      </c>
      <c r="O227">
        <v>8</v>
      </c>
      <c r="P227">
        <v>8</v>
      </c>
      <c r="Q227" s="11">
        <v>45227</v>
      </c>
      <c r="R227">
        <v>4127.4799999999996</v>
      </c>
      <c r="S227">
        <v>134585.32999999996</v>
      </c>
      <c r="T227">
        <v>130457.84999999996</v>
      </c>
      <c r="U227" t="s">
        <v>460</v>
      </c>
      <c r="W227" s="11">
        <v>45230</v>
      </c>
      <c r="X227" s="11">
        <v>45227</v>
      </c>
    </row>
    <row r="228" spans="1:24" x14ac:dyDescent="0.45">
      <c r="A228" t="s">
        <v>64</v>
      </c>
      <c r="B228" t="s">
        <v>65</v>
      </c>
      <c r="C228">
        <v>6505</v>
      </c>
      <c r="D228">
        <v>1000</v>
      </c>
      <c r="E228" t="s">
        <v>39</v>
      </c>
      <c r="F228" t="s">
        <v>66</v>
      </c>
      <c r="G228">
        <v>11422358</v>
      </c>
      <c r="H228" t="s">
        <v>42</v>
      </c>
      <c r="I228" s="11">
        <v>45017</v>
      </c>
      <c r="J228" s="11">
        <v>45017</v>
      </c>
      <c r="K228" s="11">
        <v>46112</v>
      </c>
      <c r="M228" t="s">
        <v>43</v>
      </c>
      <c r="N228">
        <v>161562.41</v>
      </c>
      <c r="O228">
        <v>8</v>
      </c>
      <c r="P228">
        <v>9</v>
      </c>
      <c r="Q228" s="11">
        <v>45255</v>
      </c>
      <c r="R228">
        <v>4127.4799999999996</v>
      </c>
      <c r="S228">
        <v>130457.84999999996</v>
      </c>
      <c r="T228">
        <v>126330.36999999997</v>
      </c>
      <c r="U228" t="s">
        <v>460</v>
      </c>
      <c r="W228" s="11">
        <v>45260</v>
      </c>
      <c r="X228" s="11">
        <v>45255</v>
      </c>
    </row>
    <row r="229" spans="1:24" x14ac:dyDescent="0.45">
      <c r="A229" t="s">
        <v>64</v>
      </c>
      <c r="B229" t="s">
        <v>65</v>
      </c>
      <c r="C229">
        <v>6505</v>
      </c>
      <c r="D229">
        <v>1000</v>
      </c>
      <c r="E229" t="s">
        <v>39</v>
      </c>
      <c r="F229" t="s">
        <v>66</v>
      </c>
      <c r="G229">
        <v>11422358</v>
      </c>
      <c r="H229" t="s">
        <v>42</v>
      </c>
      <c r="I229" s="11">
        <v>45017</v>
      </c>
      <c r="J229" s="11">
        <v>45017</v>
      </c>
      <c r="K229" s="11">
        <v>46112</v>
      </c>
      <c r="M229" t="s">
        <v>43</v>
      </c>
      <c r="N229">
        <v>161562.41</v>
      </c>
      <c r="O229">
        <v>8</v>
      </c>
      <c r="P229">
        <v>10</v>
      </c>
      <c r="Q229" s="11">
        <v>45290</v>
      </c>
      <c r="R229">
        <v>5159.3499999999995</v>
      </c>
      <c r="S229">
        <v>126330.36999999997</v>
      </c>
      <c r="T229">
        <v>121171.01999999996</v>
      </c>
      <c r="U229" t="s">
        <v>460</v>
      </c>
      <c r="W229" s="11">
        <v>45291</v>
      </c>
      <c r="X229" s="11">
        <v>45290</v>
      </c>
    </row>
    <row r="230" spans="1:24" x14ac:dyDescent="0.45">
      <c r="A230" t="s">
        <v>64</v>
      </c>
      <c r="B230" t="s">
        <v>65</v>
      </c>
      <c r="C230">
        <v>6505</v>
      </c>
      <c r="D230">
        <v>1000</v>
      </c>
      <c r="E230" t="s">
        <v>39</v>
      </c>
      <c r="F230" t="s">
        <v>66</v>
      </c>
      <c r="G230">
        <v>11422358</v>
      </c>
      <c r="H230" t="s">
        <v>42</v>
      </c>
      <c r="I230" s="11">
        <v>45017</v>
      </c>
      <c r="J230" s="11">
        <v>45017</v>
      </c>
      <c r="K230" s="11">
        <v>46112</v>
      </c>
      <c r="M230" t="s">
        <v>43</v>
      </c>
      <c r="N230">
        <v>161562.41</v>
      </c>
      <c r="O230">
        <v>8</v>
      </c>
      <c r="P230">
        <v>11</v>
      </c>
      <c r="Q230" s="11">
        <v>45325</v>
      </c>
      <c r="R230">
        <v>5159.3499999999995</v>
      </c>
      <c r="S230">
        <v>121171.01999999996</v>
      </c>
      <c r="T230">
        <v>116011.66999999995</v>
      </c>
      <c r="U230" t="s">
        <v>460</v>
      </c>
      <c r="W230" s="11">
        <v>45351</v>
      </c>
      <c r="X230" s="11">
        <v>45325</v>
      </c>
    </row>
    <row r="231" spans="1:24" x14ac:dyDescent="0.45">
      <c r="A231" t="s">
        <v>64</v>
      </c>
      <c r="B231" t="s">
        <v>65</v>
      </c>
      <c r="C231">
        <v>6505</v>
      </c>
      <c r="D231">
        <v>1000</v>
      </c>
      <c r="E231" t="s">
        <v>39</v>
      </c>
      <c r="F231" t="s">
        <v>66</v>
      </c>
      <c r="G231">
        <v>11422358</v>
      </c>
      <c r="H231" t="s">
        <v>42</v>
      </c>
      <c r="I231" s="11">
        <v>45017</v>
      </c>
      <c r="J231" s="11">
        <v>45017</v>
      </c>
      <c r="K231" s="11">
        <v>46112</v>
      </c>
      <c r="M231" t="s">
        <v>43</v>
      </c>
      <c r="N231">
        <v>161562.41</v>
      </c>
      <c r="O231">
        <v>8</v>
      </c>
      <c r="P231">
        <v>12</v>
      </c>
      <c r="Q231" s="11">
        <v>45353</v>
      </c>
      <c r="R231">
        <v>4127.4799999999996</v>
      </c>
      <c r="S231">
        <v>116011.66999999995</v>
      </c>
      <c r="T231">
        <v>111884.18999999996</v>
      </c>
      <c r="U231" t="s">
        <v>460</v>
      </c>
      <c r="W231" s="11">
        <v>45382</v>
      </c>
      <c r="X231" s="11">
        <v>45353</v>
      </c>
    </row>
    <row r="232" spans="1:24" x14ac:dyDescent="0.45">
      <c r="A232" t="s">
        <v>64</v>
      </c>
      <c r="B232" t="s">
        <v>65</v>
      </c>
      <c r="C232">
        <v>6505</v>
      </c>
      <c r="D232">
        <v>1000</v>
      </c>
      <c r="E232" t="s">
        <v>39</v>
      </c>
      <c r="F232" t="s">
        <v>66</v>
      </c>
      <c r="G232">
        <v>11422358</v>
      </c>
      <c r="H232" t="s">
        <v>42</v>
      </c>
      <c r="I232" s="11">
        <v>45017</v>
      </c>
      <c r="J232" s="11">
        <v>45017</v>
      </c>
      <c r="K232" s="11">
        <v>46112</v>
      </c>
      <c r="M232" t="s">
        <v>43</v>
      </c>
      <c r="N232">
        <v>161562.41</v>
      </c>
      <c r="O232">
        <v>8</v>
      </c>
      <c r="P232">
        <v>13</v>
      </c>
      <c r="Q232" s="11">
        <v>45388</v>
      </c>
      <c r="R232">
        <v>5159.3499999999995</v>
      </c>
      <c r="S232">
        <v>111884.18999999996</v>
      </c>
      <c r="T232">
        <v>106724.83999999995</v>
      </c>
      <c r="U232" t="s">
        <v>460</v>
      </c>
      <c r="W232" s="11">
        <v>45412</v>
      </c>
      <c r="X232" s="11">
        <v>45388</v>
      </c>
    </row>
    <row r="233" spans="1:24" x14ac:dyDescent="0.45">
      <c r="A233" t="s">
        <v>64</v>
      </c>
      <c r="B233" t="s">
        <v>65</v>
      </c>
      <c r="C233">
        <v>6505</v>
      </c>
      <c r="D233">
        <v>1000</v>
      </c>
      <c r="E233" t="s">
        <v>39</v>
      </c>
      <c r="F233" t="s">
        <v>66</v>
      </c>
      <c r="G233">
        <v>11422358</v>
      </c>
      <c r="H233" t="s">
        <v>42</v>
      </c>
      <c r="I233" s="11">
        <v>45017</v>
      </c>
      <c r="J233" s="11">
        <v>45017</v>
      </c>
      <c r="K233" s="11">
        <v>46112</v>
      </c>
      <c r="M233" t="s">
        <v>43</v>
      </c>
      <c r="N233">
        <v>161562.41</v>
      </c>
      <c r="O233">
        <v>8</v>
      </c>
      <c r="P233">
        <v>14</v>
      </c>
      <c r="Q233" s="11">
        <v>45416</v>
      </c>
      <c r="R233">
        <v>4127.4799999999996</v>
      </c>
      <c r="S233">
        <v>106724.83999999995</v>
      </c>
      <c r="T233">
        <v>102597.35999999996</v>
      </c>
      <c r="U233" t="s">
        <v>460</v>
      </c>
      <c r="W233" s="11">
        <v>45443</v>
      </c>
      <c r="X233" s="11">
        <v>45416</v>
      </c>
    </row>
    <row r="234" spans="1:24" x14ac:dyDescent="0.45">
      <c r="A234" t="s">
        <v>64</v>
      </c>
      <c r="B234" t="s">
        <v>65</v>
      </c>
      <c r="C234">
        <v>6505</v>
      </c>
      <c r="D234">
        <v>1000</v>
      </c>
      <c r="E234" t="s">
        <v>39</v>
      </c>
      <c r="F234" t="s">
        <v>66</v>
      </c>
      <c r="G234">
        <v>11422358</v>
      </c>
      <c r="H234" t="s">
        <v>42</v>
      </c>
      <c r="I234" s="11">
        <v>45017</v>
      </c>
      <c r="J234" s="11">
        <v>45017</v>
      </c>
      <c r="K234" s="11">
        <v>46112</v>
      </c>
      <c r="M234" t="s">
        <v>43</v>
      </c>
      <c r="N234">
        <v>161562.41</v>
      </c>
      <c r="O234">
        <v>8</v>
      </c>
      <c r="P234">
        <v>15</v>
      </c>
      <c r="Q234" s="11">
        <v>45444</v>
      </c>
      <c r="R234">
        <v>4127.4799999999996</v>
      </c>
      <c r="S234">
        <v>102597.35999999996</v>
      </c>
      <c r="T234">
        <v>98469.879999999961</v>
      </c>
      <c r="U234" t="s">
        <v>460</v>
      </c>
      <c r="W234" s="11">
        <v>45473</v>
      </c>
      <c r="X234" s="11">
        <v>45444</v>
      </c>
    </row>
    <row r="235" spans="1:24" x14ac:dyDescent="0.45">
      <c r="A235" t="s">
        <v>64</v>
      </c>
      <c r="B235" t="s">
        <v>65</v>
      </c>
      <c r="C235">
        <v>6505</v>
      </c>
      <c r="D235">
        <v>1000</v>
      </c>
      <c r="E235" t="s">
        <v>39</v>
      </c>
      <c r="F235" t="s">
        <v>66</v>
      </c>
      <c r="G235">
        <v>11422358</v>
      </c>
      <c r="H235" t="s">
        <v>42</v>
      </c>
      <c r="I235" s="11">
        <v>45017</v>
      </c>
      <c r="J235" s="11">
        <v>45017</v>
      </c>
      <c r="K235" s="11">
        <v>46112</v>
      </c>
      <c r="M235" t="s">
        <v>43</v>
      </c>
      <c r="N235">
        <v>161562.41</v>
      </c>
      <c r="O235">
        <v>8</v>
      </c>
      <c r="P235">
        <v>16</v>
      </c>
      <c r="Q235" s="11">
        <v>45479</v>
      </c>
      <c r="R235">
        <v>5159.3499999999995</v>
      </c>
      <c r="S235">
        <v>98469.879999999961</v>
      </c>
      <c r="T235">
        <v>93310.529999999955</v>
      </c>
      <c r="U235" t="s">
        <v>460</v>
      </c>
      <c r="W235" s="11">
        <v>45504</v>
      </c>
      <c r="X235" s="11">
        <v>45479</v>
      </c>
    </row>
    <row r="236" spans="1:24" x14ac:dyDescent="0.45">
      <c r="A236" t="s">
        <v>64</v>
      </c>
      <c r="B236" t="s">
        <v>65</v>
      </c>
      <c r="C236">
        <v>6505</v>
      </c>
      <c r="D236">
        <v>1000</v>
      </c>
      <c r="E236" t="s">
        <v>39</v>
      </c>
      <c r="F236" t="s">
        <v>66</v>
      </c>
      <c r="G236">
        <v>11422358</v>
      </c>
      <c r="H236" t="s">
        <v>42</v>
      </c>
      <c r="I236" s="11">
        <v>45017</v>
      </c>
      <c r="J236" s="11">
        <v>45017</v>
      </c>
      <c r="K236" s="11">
        <v>46112</v>
      </c>
      <c r="M236" t="s">
        <v>43</v>
      </c>
      <c r="N236">
        <v>161562.41</v>
      </c>
      <c r="O236">
        <v>8</v>
      </c>
      <c r="P236">
        <v>17</v>
      </c>
      <c r="Q236" s="11">
        <v>45507</v>
      </c>
      <c r="R236">
        <v>4127.4799999999996</v>
      </c>
      <c r="S236">
        <v>93310.529999999955</v>
      </c>
      <c r="T236">
        <v>89183.049999999959</v>
      </c>
      <c r="U236" t="s">
        <v>460</v>
      </c>
      <c r="W236" s="11">
        <v>45535</v>
      </c>
      <c r="X236" s="11">
        <v>45507</v>
      </c>
    </row>
    <row r="237" spans="1:24" x14ac:dyDescent="0.45">
      <c r="A237" t="s">
        <v>64</v>
      </c>
      <c r="B237" t="s">
        <v>65</v>
      </c>
      <c r="C237">
        <v>6505</v>
      </c>
      <c r="D237">
        <v>1000</v>
      </c>
      <c r="E237" t="s">
        <v>39</v>
      </c>
      <c r="F237" t="s">
        <v>66</v>
      </c>
      <c r="G237">
        <v>11422358</v>
      </c>
      <c r="H237" t="s">
        <v>42</v>
      </c>
      <c r="I237" s="11">
        <v>45017</v>
      </c>
      <c r="J237" s="11">
        <v>45017</v>
      </c>
      <c r="K237" s="11">
        <v>46112</v>
      </c>
      <c r="M237" t="s">
        <v>43</v>
      </c>
      <c r="N237">
        <v>161562.41</v>
      </c>
      <c r="O237">
        <v>8</v>
      </c>
      <c r="P237">
        <v>18</v>
      </c>
      <c r="Q237" s="11">
        <v>45535</v>
      </c>
      <c r="R237">
        <v>4127.4799999999996</v>
      </c>
      <c r="S237">
        <v>89183.049999999959</v>
      </c>
      <c r="T237">
        <v>85055.569999999963</v>
      </c>
      <c r="U237" t="s">
        <v>460</v>
      </c>
      <c r="W237" s="11">
        <v>45535</v>
      </c>
      <c r="X237" s="11">
        <v>45535</v>
      </c>
    </row>
    <row r="238" spans="1:24" x14ac:dyDescent="0.45">
      <c r="A238" t="s">
        <v>64</v>
      </c>
      <c r="B238" t="s">
        <v>65</v>
      </c>
      <c r="C238">
        <v>6505</v>
      </c>
      <c r="D238">
        <v>1000</v>
      </c>
      <c r="E238" t="s">
        <v>39</v>
      </c>
      <c r="F238" t="s">
        <v>66</v>
      </c>
      <c r="G238">
        <v>11422358</v>
      </c>
      <c r="H238" t="s">
        <v>42</v>
      </c>
      <c r="I238" s="11">
        <v>45017</v>
      </c>
      <c r="J238" s="11">
        <v>45017</v>
      </c>
      <c r="K238" s="11">
        <v>46112</v>
      </c>
      <c r="M238" t="s">
        <v>43</v>
      </c>
      <c r="N238">
        <v>161562.41</v>
      </c>
      <c r="O238">
        <v>8</v>
      </c>
      <c r="P238">
        <v>19</v>
      </c>
      <c r="Q238" s="11">
        <v>45570</v>
      </c>
      <c r="R238">
        <v>5159.3499999999995</v>
      </c>
      <c r="S238">
        <v>85055.569999999963</v>
      </c>
      <c r="T238">
        <v>79896.219999999958</v>
      </c>
      <c r="U238" t="s">
        <v>460</v>
      </c>
      <c r="W238" s="11">
        <v>45596</v>
      </c>
      <c r="X238" s="11">
        <v>45570</v>
      </c>
    </row>
    <row r="239" spans="1:24" x14ac:dyDescent="0.45">
      <c r="A239" t="s">
        <v>64</v>
      </c>
      <c r="B239" t="s">
        <v>65</v>
      </c>
      <c r="C239">
        <v>6505</v>
      </c>
      <c r="D239">
        <v>1000</v>
      </c>
      <c r="E239" t="s">
        <v>39</v>
      </c>
      <c r="F239" t="s">
        <v>66</v>
      </c>
      <c r="G239">
        <v>11422358</v>
      </c>
      <c r="H239" t="s">
        <v>42</v>
      </c>
      <c r="I239" s="11">
        <v>45017</v>
      </c>
      <c r="J239" s="11">
        <v>45017</v>
      </c>
      <c r="K239" s="11">
        <v>46112</v>
      </c>
      <c r="M239" t="s">
        <v>43</v>
      </c>
      <c r="N239">
        <v>161562.41</v>
      </c>
      <c r="O239">
        <v>8</v>
      </c>
      <c r="P239">
        <v>20</v>
      </c>
      <c r="Q239" s="11">
        <v>45598</v>
      </c>
      <c r="R239">
        <v>4127.4799999999996</v>
      </c>
      <c r="S239">
        <v>79896.219999999958</v>
      </c>
      <c r="T239">
        <v>75768.739999999962</v>
      </c>
      <c r="U239" t="s">
        <v>460</v>
      </c>
      <c r="W239" s="11">
        <v>45626</v>
      </c>
      <c r="X239" s="11">
        <v>45598</v>
      </c>
    </row>
    <row r="240" spans="1:24" x14ac:dyDescent="0.45">
      <c r="A240" t="s">
        <v>64</v>
      </c>
      <c r="B240" t="s">
        <v>65</v>
      </c>
      <c r="C240">
        <v>6505</v>
      </c>
      <c r="D240">
        <v>1000</v>
      </c>
      <c r="E240" t="s">
        <v>39</v>
      </c>
      <c r="F240" t="s">
        <v>66</v>
      </c>
      <c r="G240">
        <v>11422358</v>
      </c>
      <c r="H240" t="s">
        <v>42</v>
      </c>
      <c r="I240" s="11">
        <v>45017</v>
      </c>
      <c r="J240" s="11">
        <v>45017</v>
      </c>
      <c r="K240" s="11">
        <v>46112</v>
      </c>
      <c r="M240" t="s">
        <v>43</v>
      </c>
      <c r="N240">
        <v>161562.41</v>
      </c>
      <c r="O240">
        <v>8</v>
      </c>
      <c r="P240">
        <v>21</v>
      </c>
      <c r="Q240" s="11">
        <v>45626</v>
      </c>
      <c r="R240">
        <v>4127.4799999999996</v>
      </c>
      <c r="S240">
        <v>75768.739999999962</v>
      </c>
      <c r="T240">
        <v>71641.259999999966</v>
      </c>
      <c r="U240" t="s">
        <v>460</v>
      </c>
      <c r="W240" s="11">
        <v>45626</v>
      </c>
      <c r="X240" s="11">
        <v>45626</v>
      </c>
    </row>
    <row r="241" spans="1:24" x14ac:dyDescent="0.45">
      <c r="A241" t="s">
        <v>64</v>
      </c>
      <c r="B241" t="s">
        <v>65</v>
      </c>
      <c r="C241">
        <v>6505</v>
      </c>
      <c r="D241">
        <v>1000</v>
      </c>
      <c r="E241" t="s">
        <v>39</v>
      </c>
      <c r="F241" t="s">
        <v>66</v>
      </c>
      <c r="G241">
        <v>11422358</v>
      </c>
      <c r="H241" t="s">
        <v>42</v>
      </c>
      <c r="I241" s="11">
        <v>45017</v>
      </c>
      <c r="J241" s="11">
        <v>45017</v>
      </c>
      <c r="K241" s="11">
        <v>46112</v>
      </c>
      <c r="M241" t="s">
        <v>43</v>
      </c>
      <c r="N241">
        <v>161562.41</v>
      </c>
      <c r="O241">
        <v>8</v>
      </c>
      <c r="P241">
        <v>22</v>
      </c>
      <c r="Q241" s="11">
        <v>45661</v>
      </c>
      <c r="R241">
        <v>5159.3499999999995</v>
      </c>
      <c r="S241">
        <v>71641.259999999966</v>
      </c>
      <c r="T241">
        <v>66481.90999999996</v>
      </c>
      <c r="U241" t="s">
        <v>460</v>
      </c>
      <c r="W241" s="11">
        <v>45688</v>
      </c>
      <c r="X241" s="11">
        <v>45661</v>
      </c>
    </row>
    <row r="242" spans="1:24" x14ac:dyDescent="0.45">
      <c r="A242" t="s">
        <v>64</v>
      </c>
      <c r="B242" t="s">
        <v>65</v>
      </c>
      <c r="C242">
        <v>6505</v>
      </c>
      <c r="D242">
        <v>1000</v>
      </c>
      <c r="E242" t="s">
        <v>39</v>
      </c>
      <c r="F242" t="s">
        <v>66</v>
      </c>
      <c r="G242">
        <v>11422358</v>
      </c>
      <c r="H242" t="s">
        <v>42</v>
      </c>
      <c r="I242" s="11">
        <v>45017</v>
      </c>
      <c r="J242" s="11">
        <v>45017</v>
      </c>
      <c r="K242" s="11">
        <v>46112</v>
      </c>
      <c r="M242" t="s">
        <v>43</v>
      </c>
      <c r="N242">
        <v>161562.41</v>
      </c>
      <c r="O242">
        <v>8</v>
      </c>
      <c r="P242">
        <v>23</v>
      </c>
      <c r="Q242" s="11">
        <v>45689</v>
      </c>
      <c r="R242">
        <v>4127.4799999999996</v>
      </c>
      <c r="S242">
        <v>66481.90999999996</v>
      </c>
      <c r="T242">
        <v>62354.429999999964</v>
      </c>
      <c r="U242" t="s">
        <v>460</v>
      </c>
      <c r="W242" s="11">
        <v>45716</v>
      </c>
      <c r="X242" s="11">
        <v>45689</v>
      </c>
    </row>
    <row r="243" spans="1:24" x14ac:dyDescent="0.45">
      <c r="A243" t="s">
        <v>64</v>
      </c>
      <c r="B243" t="s">
        <v>65</v>
      </c>
      <c r="C243">
        <v>6505</v>
      </c>
      <c r="D243">
        <v>1000</v>
      </c>
      <c r="E243" t="s">
        <v>39</v>
      </c>
      <c r="F243" t="s">
        <v>66</v>
      </c>
      <c r="G243">
        <v>11422358</v>
      </c>
      <c r="H243" t="s">
        <v>42</v>
      </c>
      <c r="I243" s="11">
        <v>45017</v>
      </c>
      <c r="J243" s="11">
        <v>45017</v>
      </c>
      <c r="K243" s="11">
        <v>46112</v>
      </c>
      <c r="M243" t="s">
        <v>43</v>
      </c>
      <c r="N243">
        <v>161562.41</v>
      </c>
      <c r="O243">
        <v>8</v>
      </c>
      <c r="P243">
        <v>24</v>
      </c>
      <c r="Q243" s="11">
        <v>45717</v>
      </c>
      <c r="R243">
        <v>4127.4799999999996</v>
      </c>
      <c r="S243">
        <v>62354.429999999964</v>
      </c>
      <c r="T243">
        <v>58226.949999999968</v>
      </c>
      <c r="U243" t="s">
        <v>460</v>
      </c>
      <c r="W243" s="11">
        <v>45747</v>
      </c>
      <c r="X243" s="11">
        <v>45717</v>
      </c>
    </row>
    <row r="244" spans="1:24" x14ac:dyDescent="0.45">
      <c r="A244" t="s">
        <v>64</v>
      </c>
      <c r="B244" t="s">
        <v>65</v>
      </c>
      <c r="C244">
        <v>6505</v>
      </c>
      <c r="D244">
        <v>1000</v>
      </c>
      <c r="E244" t="s">
        <v>39</v>
      </c>
      <c r="F244" t="s">
        <v>66</v>
      </c>
      <c r="G244">
        <v>11422358</v>
      </c>
      <c r="H244" t="s">
        <v>42</v>
      </c>
      <c r="I244" s="11">
        <v>45017</v>
      </c>
      <c r="J244" s="11">
        <v>45017</v>
      </c>
      <c r="K244" s="11">
        <v>46112</v>
      </c>
      <c r="M244" t="s">
        <v>43</v>
      </c>
      <c r="N244">
        <v>161562.41</v>
      </c>
      <c r="O244">
        <v>8</v>
      </c>
      <c r="P244">
        <v>25</v>
      </c>
      <c r="Q244" s="11">
        <v>45752</v>
      </c>
      <c r="R244">
        <v>5159.3499999999995</v>
      </c>
      <c r="S244">
        <v>58226.949999999968</v>
      </c>
      <c r="T244">
        <v>53067.599999999969</v>
      </c>
      <c r="U244" t="s">
        <v>460</v>
      </c>
      <c r="W244" s="11">
        <v>45777</v>
      </c>
      <c r="X244" s="11">
        <v>45752</v>
      </c>
    </row>
    <row r="245" spans="1:24" x14ac:dyDescent="0.45">
      <c r="A245" t="s">
        <v>64</v>
      </c>
      <c r="B245" t="s">
        <v>65</v>
      </c>
      <c r="C245">
        <v>6505</v>
      </c>
      <c r="D245">
        <v>1000</v>
      </c>
      <c r="E245" t="s">
        <v>39</v>
      </c>
      <c r="F245" t="s">
        <v>66</v>
      </c>
      <c r="G245">
        <v>11422358</v>
      </c>
      <c r="H245" t="s">
        <v>42</v>
      </c>
      <c r="I245" s="11">
        <v>45017</v>
      </c>
      <c r="J245" s="11">
        <v>45017</v>
      </c>
      <c r="K245" s="11">
        <v>46112</v>
      </c>
      <c r="M245" t="s">
        <v>43</v>
      </c>
      <c r="N245">
        <v>161562.41</v>
      </c>
      <c r="O245">
        <v>8</v>
      </c>
      <c r="P245">
        <v>26</v>
      </c>
      <c r="Q245" s="11">
        <v>45780</v>
      </c>
      <c r="R245">
        <v>4127.4799999999996</v>
      </c>
      <c r="S245">
        <v>53067.599999999969</v>
      </c>
      <c r="T245">
        <v>48940.119999999966</v>
      </c>
      <c r="U245" t="s">
        <v>460</v>
      </c>
      <c r="W245" s="11">
        <v>45808</v>
      </c>
      <c r="X245" s="11">
        <v>45780</v>
      </c>
    </row>
    <row r="246" spans="1:24" x14ac:dyDescent="0.45">
      <c r="A246" t="s">
        <v>64</v>
      </c>
      <c r="B246" t="s">
        <v>65</v>
      </c>
      <c r="C246">
        <v>6505</v>
      </c>
      <c r="D246">
        <v>1000</v>
      </c>
      <c r="E246" t="s">
        <v>39</v>
      </c>
      <c r="F246" t="s">
        <v>66</v>
      </c>
      <c r="G246">
        <v>11422358</v>
      </c>
      <c r="H246" t="s">
        <v>42</v>
      </c>
      <c r="I246" s="11">
        <v>45017</v>
      </c>
      <c r="J246" s="11">
        <v>45017</v>
      </c>
      <c r="K246" s="11">
        <v>46112</v>
      </c>
      <c r="M246" t="s">
        <v>43</v>
      </c>
      <c r="N246">
        <v>161562.41</v>
      </c>
      <c r="O246">
        <v>8</v>
      </c>
      <c r="P246">
        <v>27</v>
      </c>
      <c r="Q246" s="11">
        <v>45808</v>
      </c>
      <c r="R246">
        <v>4127.4799999999996</v>
      </c>
      <c r="S246">
        <v>48940.119999999966</v>
      </c>
      <c r="T246">
        <v>44812.63999999997</v>
      </c>
      <c r="U246" t="s">
        <v>460</v>
      </c>
      <c r="W246" s="11">
        <v>45808</v>
      </c>
      <c r="X246" s="11">
        <v>45808</v>
      </c>
    </row>
    <row r="247" spans="1:24" x14ac:dyDescent="0.45">
      <c r="A247" t="s">
        <v>64</v>
      </c>
      <c r="B247" t="s">
        <v>65</v>
      </c>
      <c r="C247">
        <v>6505</v>
      </c>
      <c r="D247">
        <v>1000</v>
      </c>
      <c r="E247" t="s">
        <v>39</v>
      </c>
      <c r="F247" t="s">
        <v>66</v>
      </c>
      <c r="G247">
        <v>11422358</v>
      </c>
      <c r="H247" t="s">
        <v>42</v>
      </c>
      <c r="I247" s="11">
        <v>45017</v>
      </c>
      <c r="J247" s="11">
        <v>45017</v>
      </c>
      <c r="K247" s="11">
        <v>46112</v>
      </c>
      <c r="M247" t="s">
        <v>43</v>
      </c>
      <c r="N247">
        <v>161562.41</v>
      </c>
      <c r="O247">
        <v>8</v>
      </c>
      <c r="P247">
        <v>28</v>
      </c>
      <c r="Q247" s="11">
        <v>45843</v>
      </c>
      <c r="R247">
        <v>5159.3499999999995</v>
      </c>
      <c r="S247">
        <v>44812.63999999997</v>
      </c>
      <c r="T247">
        <v>39653.289999999972</v>
      </c>
      <c r="U247" t="s">
        <v>460</v>
      </c>
      <c r="W247" s="11">
        <v>45869</v>
      </c>
      <c r="X247" s="11">
        <v>45843</v>
      </c>
    </row>
    <row r="248" spans="1:24" x14ac:dyDescent="0.45">
      <c r="A248" t="s">
        <v>64</v>
      </c>
      <c r="B248" t="s">
        <v>65</v>
      </c>
      <c r="C248">
        <v>6505</v>
      </c>
      <c r="D248">
        <v>1000</v>
      </c>
      <c r="E248" t="s">
        <v>39</v>
      </c>
      <c r="F248" t="s">
        <v>66</v>
      </c>
      <c r="G248">
        <v>11422358</v>
      </c>
      <c r="H248" t="s">
        <v>42</v>
      </c>
      <c r="I248" s="11">
        <v>45017</v>
      </c>
      <c r="J248" s="11">
        <v>45017</v>
      </c>
      <c r="K248" s="11">
        <v>46112</v>
      </c>
      <c r="M248" t="s">
        <v>43</v>
      </c>
      <c r="N248">
        <v>161562.41</v>
      </c>
      <c r="O248">
        <v>8</v>
      </c>
      <c r="P248">
        <v>29</v>
      </c>
      <c r="Q248" s="11">
        <v>45871</v>
      </c>
      <c r="R248">
        <v>4127.4799999999996</v>
      </c>
      <c r="S248">
        <v>39653.289999999972</v>
      </c>
      <c r="T248">
        <v>35525.809999999969</v>
      </c>
      <c r="U248" t="s">
        <v>460</v>
      </c>
      <c r="W248" s="11">
        <v>45900</v>
      </c>
      <c r="X248" s="11">
        <v>45871</v>
      </c>
    </row>
    <row r="249" spans="1:24" x14ac:dyDescent="0.45">
      <c r="A249" t="s">
        <v>64</v>
      </c>
      <c r="B249" t="s">
        <v>65</v>
      </c>
      <c r="C249">
        <v>6505</v>
      </c>
      <c r="D249">
        <v>1000</v>
      </c>
      <c r="E249" t="s">
        <v>39</v>
      </c>
      <c r="F249" t="s">
        <v>66</v>
      </c>
      <c r="G249">
        <v>11422358</v>
      </c>
      <c r="H249" t="s">
        <v>42</v>
      </c>
      <c r="I249" s="11">
        <v>45017</v>
      </c>
      <c r="J249" s="11">
        <v>45017</v>
      </c>
      <c r="K249" s="11">
        <v>46112</v>
      </c>
      <c r="M249" t="s">
        <v>43</v>
      </c>
      <c r="N249">
        <v>161562.41</v>
      </c>
      <c r="O249">
        <v>8</v>
      </c>
      <c r="P249">
        <v>30</v>
      </c>
      <c r="Q249" s="11">
        <v>45899</v>
      </c>
      <c r="R249">
        <v>4127.4799999999996</v>
      </c>
      <c r="S249">
        <v>35525.809999999969</v>
      </c>
      <c r="T249">
        <v>31398.329999999969</v>
      </c>
      <c r="U249" t="s">
        <v>460</v>
      </c>
      <c r="W249" s="11">
        <v>45900</v>
      </c>
      <c r="X249" s="11">
        <v>45899</v>
      </c>
    </row>
    <row r="250" spans="1:24" x14ac:dyDescent="0.45">
      <c r="A250" t="s">
        <v>64</v>
      </c>
      <c r="B250" t="s">
        <v>65</v>
      </c>
      <c r="C250">
        <v>6505</v>
      </c>
      <c r="D250">
        <v>1000</v>
      </c>
      <c r="E250" t="s">
        <v>39</v>
      </c>
      <c r="F250" t="s">
        <v>66</v>
      </c>
      <c r="G250">
        <v>11422358</v>
      </c>
      <c r="H250" t="s">
        <v>42</v>
      </c>
      <c r="I250" s="11">
        <v>45017</v>
      </c>
      <c r="J250" s="11">
        <v>45017</v>
      </c>
      <c r="K250" s="11">
        <v>46112</v>
      </c>
      <c r="M250" t="s">
        <v>43</v>
      </c>
      <c r="N250">
        <v>161562.41</v>
      </c>
      <c r="O250">
        <v>8</v>
      </c>
      <c r="P250">
        <v>31</v>
      </c>
      <c r="Q250" s="11">
        <v>45934</v>
      </c>
      <c r="R250">
        <v>5159.3499999999995</v>
      </c>
      <c r="S250">
        <v>31398.329999999969</v>
      </c>
      <c r="T250">
        <v>26238.97999999997</v>
      </c>
      <c r="U250" t="s">
        <v>460</v>
      </c>
      <c r="W250" s="11">
        <v>45961</v>
      </c>
      <c r="X250" s="11">
        <v>45934</v>
      </c>
    </row>
    <row r="251" spans="1:24" x14ac:dyDescent="0.45">
      <c r="A251" t="s">
        <v>64</v>
      </c>
      <c r="B251" t="s">
        <v>65</v>
      </c>
      <c r="C251">
        <v>6505</v>
      </c>
      <c r="D251">
        <v>1000</v>
      </c>
      <c r="E251" t="s">
        <v>39</v>
      </c>
      <c r="F251" t="s">
        <v>66</v>
      </c>
      <c r="G251">
        <v>11422358</v>
      </c>
      <c r="H251" t="s">
        <v>42</v>
      </c>
      <c r="I251" s="11">
        <v>45017</v>
      </c>
      <c r="J251" s="11">
        <v>45017</v>
      </c>
      <c r="K251" s="11">
        <v>46112</v>
      </c>
      <c r="M251" t="s">
        <v>43</v>
      </c>
      <c r="N251">
        <v>161562.41</v>
      </c>
      <c r="O251">
        <v>8</v>
      </c>
      <c r="P251">
        <v>32</v>
      </c>
      <c r="Q251" s="11">
        <v>45962</v>
      </c>
      <c r="R251">
        <v>4127.4799999999996</v>
      </c>
      <c r="S251">
        <v>26238.97999999997</v>
      </c>
      <c r="T251">
        <v>22111.499999999971</v>
      </c>
      <c r="U251" t="s">
        <v>460</v>
      </c>
      <c r="W251" s="11">
        <v>45991</v>
      </c>
      <c r="X251" s="11">
        <v>45962</v>
      </c>
    </row>
    <row r="252" spans="1:24" x14ac:dyDescent="0.45">
      <c r="A252" t="s">
        <v>64</v>
      </c>
      <c r="B252" t="s">
        <v>65</v>
      </c>
      <c r="C252">
        <v>6505</v>
      </c>
      <c r="D252">
        <v>1000</v>
      </c>
      <c r="E252" t="s">
        <v>39</v>
      </c>
      <c r="F252" t="s">
        <v>66</v>
      </c>
      <c r="G252">
        <v>11422358</v>
      </c>
      <c r="H252" t="s">
        <v>42</v>
      </c>
      <c r="I252" s="11">
        <v>45017</v>
      </c>
      <c r="J252" s="11">
        <v>45017</v>
      </c>
      <c r="K252" s="11">
        <v>46112</v>
      </c>
      <c r="M252" t="s">
        <v>43</v>
      </c>
      <c r="N252">
        <v>161562.41</v>
      </c>
      <c r="O252">
        <v>8</v>
      </c>
      <c r="P252">
        <v>33</v>
      </c>
      <c r="Q252" s="11">
        <v>45990</v>
      </c>
      <c r="R252">
        <v>4127.4799999999996</v>
      </c>
      <c r="S252">
        <v>22111.499999999971</v>
      </c>
      <c r="T252">
        <v>17984.019999999971</v>
      </c>
      <c r="U252" t="s">
        <v>460</v>
      </c>
      <c r="W252" s="11">
        <v>45991</v>
      </c>
      <c r="X252" s="11">
        <v>45990</v>
      </c>
    </row>
    <row r="253" spans="1:24" x14ac:dyDescent="0.45">
      <c r="A253" t="s">
        <v>64</v>
      </c>
      <c r="B253" t="s">
        <v>65</v>
      </c>
      <c r="C253">
        <v>6505</v>
      </c>
      <c r="D253">
        <v>1000</v>
      </c>
      <c r="E253" t="s">
        <v>39</v>
      </c>
      <c r="F253" t="s">
        <v>66</v>
      </c>
      <c r="G253">
        <v>11422358</v>
      </c>
      <c r="H253" t="s">
        <v>42</v>
      </c>
      <c r="I253" s="11">
        <v>45017</v>
      </c>
      <c r="J253" s="11">
        <v>45017</v>
      </c>
      <c r="K253" s="11">
        <v>46112</v>
      </c>
      <c r="M253" t="s">
        <v>43</v>
      </c>
      <c r="N253">
        <v>161562.41</v>
      </c>
      <c r="O253">
        <v>8</v>
      </c>
      <c r="P253">
        <v>34</v>
      </c>
      <c r="Q253" s="11">
        <v>46025</v>
      </c>
      <c r="R253">
        <v>5159.3499999999995</v>
      </c>
      <c r="S253">
        <v>17984.019999999971</v>
      </c>
      <c r="T253">
        <v>12824.669999999973</v>
      </c>
      <c r="U253" t="s">
        <v>460</v>
      </c>
      <c r="W253" s="11">
        <v>46053</v>
      </c>
      <c r="X253" s="11">
        <v>46025</v>
      </c>
    </row>
    <row r="254" spans="1:24" x14ac:dyDescent="0.45">
      <c r="A254" t="s">
        <v>64</v>
      </c>
      <c r="B254" t="s">
        <v>65</v>
      </c>
      <c r="C254">
        <v>6505</v>
      </c>
      <c r="D254">
        <v>1000</v>
      </c>
      <c r="E254" t="s">
        <v>39</v>
      </c>
      <c r="F254" t="s">
        <v>66</v>
      </c>
      <c r="G254">
        <v>11422358</v>
      </c>
      <c r="H254" t="s">
        <v>42</v>
      </c>
      <c r="I254" s="11">
        <v>45017</v>
      </c>
      <c r="J254" s="11">
        <v>45017</v>
      </c>
      <c r="K254" s="11">
        <v>46112</v>
      </c>
      <c r="M254" t="s">
        <v>43</v>
      </c>
      <c r="N254">
        <v>161562.41</v>
      </c>
      <c r="O254">
        <v>8</v>
      </c>
      <c r="P254">
        <v>35</v>
      </c>
      <c r="Q254" s="11">
        <v>46053</v>
      </c>
      <c r="R254">
        <v>4127.4799999999996</v>
      </c>
      <c r="S254">
        <v>12824.669999999973</v>
      </c>
      <c r="T254">
        <v>8697.1899999999732</v>
      </c>
      <c r="U254" t="s">
        <v>460</v>
      </c>
      <c r="W254" s="11">
        <v>46053</v>
      </c>
      <c r="X254" s="11">
        <v>46053</v>
      </c>
    </row>
    <row r="255" spans="1:24" x14ac:dyDescent="0.45">
      <c r="A255" t="s">
        <v>64</v>
      </c>
      <c r="B255" t="s">
        <v>65</v>
      </c>
      <c r="C255">
        <v>6505</v>
      </c>
      <c r="D255">
        <v>1000</v>
      </c>
      <c r="E255" t="s">
        <v>39</v>
      </c>
      <c r="F255" t="s">
        <v>66</v>
      </c>
      <c r="G255">
        <v>11422358</v>
      </c>
      <c r="H255" t="s">
        <v>42</v>
      </c>
      <c r="I255" s="11">
        <v>45017</v>
      </c>
      <c r="J255" s="11">
        <v>45017</v>
      </c>
      <c r="K255" s="11">
        <v>46112</v>
      </c>
      <c r="M255" t="s">
        <v>43</v>
      </c>
      <c r="N255">
        <v>161562.41</v>
      </c>
      <c r="O255">
        <v>8</v>
      </c>
      <c r="P255">
        <v>36</v>
      </c>
      <c r="Q255" s="11">
        <v>46081</v>
      </c>
      <c r="R255">
        <v>4127.4799999999996</v>
      </c>
      <c r="S255">
        <v>8697.1899999999732</v>
      </c>
      <c r="T255">
        <v>4569.7099999999737</v>
      </c>
      <c r="U255" t="s">
        <v>460</v>
      </c>
      <c r="W255" s="11">
        <v>46081</v>
      </c>
      <c r="X255" s="11">
        <v>46081</v>
      </c>
    </row>
    <row r="256" spans="1:24" x14ac:dyDescent="0.45">
      <c r="A256" t="s">
        <v>64</v>
      </c>
      <c r="B256" t="s">
        <v>65</v>
      </c>
      <c r="C256">
        <v>6505</v>
      </c>
      <c r="D256">
        <v>1000</v>
      </c>
      <c r="E256" t="s">
        <v>39</v>
      </c>
      <c r="F256" t="s">
        <v>66</v>
      </c>
      <c r="G256">
        <v>11422358</v>
      </c>
      <c r="H256" t="s">
        <v>42</v>
      </c>
      <c r="I256" s="11">
        <v>45017</v>
      </c>
      <c r="J256" s="11">
        <v>45017</v>
      </c>
      <c r="K256" s="11">
        <v>46112</v>
      </c>
      <c r="M256" t="s">
        <v>43</v>
      </c>
      <c r="N256">
        <v>161562.41</v>
      </c>
      <c r="O256">
        <v>8</v>
      </c>
      <c r="P256">
        <v>37</v>
      </c>
      <c r="Q256" s="11">
        <v>46116</v>
      </c>
      <c r="R256">
        <v>4569.71</v>
      </c>
      <c r="S256">
        <v>4569.7099999999737</v>
      </c>
      <c r="T256">
        <v>-2.6375346351414919E-11</v>
      </c>
      <c r="U256" t="s">
        <v>460</v>
      </c>
      <c r="W256" s="11">
        <v>46142</v>
      </c>
      <c r="X256" s="11">
        <v>46116</v>
      </c>
    </row>
    <row r="257" spans="1:24" x14ac:dyDescent="0.45">
      <c r="A257" t="s">
        <v>68</v>
      </c>
      <c r="B257" t="s">
        <v>69</v>
      </c>
      <c r="C257">
        <v>6505</v>
      </c>
      <c r="D257">
        <v>1000</v>
      </c>
      <c r="E257" t="s">
        <v>39</v>
      </c>
      <c r="F257" t="s">
        <v>70</v>
      </c>
      <c r="G257">
        <v>78964123</v>
      </c>
      <c r="H257" t="s">
        <v>42</v>
      </c>
      <c r="I257" s="11">
        <v>44800</v>
      </c>
      <c r="J257" s="11">
        <v>44774</v>
      </c>
      <c r="K257" s="11">
        <v>45869</v>
      </c>
      <c r="M257" t="s">
        <v>43</v>
      </c>
      <c r="N257">
        <v>147514.32</v>
      </c>
      <c r="O257">
        <v>9</v>
      </c>
      <c r="P257">
        <v>1</v>
      </c>
      <c r="Q257" s="11">
        <v>44800</v>
      </c>
      <c r="R257">
        <v>3637.61</v>
      </c>
      <c r="S257">
        <v>147514.32</v>
      </c>
      <c r="T257">
        <v>143876.71000000002</v>
      </c>
      <c r="U257" t="s">
        <v>461</v>
      </c>
      <c r="W257" s="11">
        <v>44804</v>
      </c>
      <c r="X257" s="11">
        <v>44800</v>
      </c>
    </row>
    <row r="258" spans="1:24" x14ac:dyDescent="0.45">
      <c r="A258" t="s">
        <v>68</v>
      </c>
      <c r="B258" t="s">
        <v>69</v>
      </c>
      <c r="C258">
        <v>6505</v>
      </c>
      <c r="D258">
        <v>1000</v>
      </c>
      <c r="E258" t="s">
        <v>39</v>
      </c>
      <c r="F258" t="s">
        <v>70</v>
      </c>
      <c r="G258">
        <v>78964123</v>
      </c>
      <c r="H258" t="s">
        <v>42</v>
      </c>
      <c r="I258" s="11">
        <v>44800</v>
      </c>
      <c r="J258" s="11">
        <v>44774</v>
      </c>
      <c r="K258" s="11">
        <v>45869</v>
      </c>
      <c r="M258" t="s">
        <v>43</v>
      </c>
      <c r="N258">
        <v>147514.32</v>
      </c>
      <c r="O258">
        <v>9</v>
      </c>
      <c r="P258">
        <v>2</v>
      </c>
      <c r="Q258" s="11">
        <v>44835</v>
      </c>
      <c r="R258">
        <v>4710.6500000000005</v>
      </c>
      <c r="S258">
        <v>143876.71000000002</v>
      </c>
      <c r="T258">
        <v>139166.06000000003</v>
      </c>
      <c r="U258" t="s">
        <v>461</v>
      </c>
      <c r="W258" s="11">
        <v>44865</v>
      </c>
      <c r="X258" s="11">
        <v>44835</v>
      </c>
    </row>
    <row r="259" spans="1:24" x14ac:dyDescent="0.45">
      <c r="A259" t="s">
        <v>68</v>
      </c>
      <c r="B259" t="s">
        <v>69</v>
      </c>
      <c r="C259">
        <v>6505</v>
      </c>
      <c r="D259">
        <v>1000</v>
      </c>
      <c r="E259" t="s">
        <v>39</v>
      </c>
      <c r="F259" t="s">
        <v>70</v>
      </c>
      <c r="G259">
        <v>78964123</v>
      </c>
      <c r="H259" t="s">
        <v>42</v>
      </c>
      <c r="I259" s="11">
        <v>44800</v>
      </c>
      <c r="J259" s="11">
        <v>44774</v>
      </c>
      <c r="K259" s="11">
        <v>45869</v>
      </c>
      <c r="M259" t="s">
        <v>43</v>
      </c>
      <c r="N259">
        <v>147514.32</v>
      </c>
      <c r="O259">
        <v>9</v>
      </c>
      <c r="P259">
        <v>3</v>
      </c>
      <c r="Q259" s="11">
        <v>44863</v>
      </c>
      <c r="R259">
        <v>3768.52</v>
      </c>
      <c r="S259">
        <v>139166.06000000003</v>
      </c>
      <c r="T259">
        <v>135397.54000000004</v>
      </c>
      <c r="U259" t="s">
        <v>461</v>
      </c>
      <c r="W259" s="11">
        <v>44865</v>
      </c>
      <c r="X259" s="11">
        <v>44863</v>
      </c>
    </row>
    <row r="260" spans="1:24" x14ac:dyDescent="0.45">
      <c r="A260" t="s">
        <v>68</v>
      </c>
      <c r="B260" t="s">
        <v>69</v>
      </c>
      <c r="C260">
        <v>6505</v>
      </c>
      <c r="D260">
        <v>1000</v>
      </c>
      <c r="E260" t="s">
        <v>39</v>
      </c>
      <c r="F260" t="s">
        <v>70</v>
      </c>
      <c r="G260">
        <v>78964123</v>
      </c>
      <c r="H260" t="s">
        <v>42</v>
      </c>
      <c r="I260" s="11">
        <v>44800</v>
      </c>
      <c r="J260" s="11">
        <v>44774</v>
      </c>
      <c r="K260" s="11">
        <v>45869</v>
      </c>
      <c r="M260" t="s">
        <v>43</v>
      </c>
      <c r="N260">
        <v>147514.32</v>
      </c>
      <c r="O260">
        <v>9</v>
      </c>
      <c r="P260">
        <v>4</v>
      </c>
      <c r="Q260" s="11">
        <v>44891</v>
      </c>
      <c r="R260">
        <v>3768.52</v>
      </c>
      <c r="S260">
        <v>135397.54000000004</v>
      </c>
      <c r="T260">
        <v>131629.02000000005</v>
      </c>
      <c r="U260" t="s">
        <v>461</v>
      </c>
      <c r="W260" s="11">
        <v>44895</v>
      </c>
      <c r="X260" s="11">
        <v>44891</v>
      </c>
    </row>
    <row r="261" spans="1:24" x14ac:dyDescent="0.45">
      <c r="A261" t="s">
        <v>68</v>
      </c>
      <c r="B261" t="s">
        <v>69</v>
      </c>
      <c r="C261">
        <v>6505</v>
      </c>
      <c r="D261">
        <v>1000</v>
      </c>
      <c r="E261" t="s">
        <v>39</v>
      </c>
      <c r="F261" t="s">
        <v>70</v>
      </c>
      <c r="G261">
        <v>78964123</v>
      </c>
      <c r="H261" t="s">
        <v>42</v>
      </c>
      <c r="I261" s="11">
        <v>44800</v>
      </c>
      <c r="J261" s="11">
        <v>44774</v>
      </c>
      <c r="K261" s="11">
        <v>45869</v>
      </c>
      <c r="M261" t="s">
        <v>43</v>
      </c>
      <c r="N261">
        <v>147514.32</v>
      </c>
      <c r="O261">
        <v>9</v>
      </c>
      <c r="P261">
        <v>5</v>
      </c>
      <c r="Q261" s="11">
        <v>44926</v>
      </c>
      <c r="R261">
        <v>4710.6500000000005</v>
      </c>
      <c r="S261">
        <v>131629.02000000005</v>
      </c>
      <c r="T261">
        <v>126918.37000000005</v>
      </c>
      <c r="U261" t="s">
        <v>461</v>
      </c>
      <c r="W261" s="11">
        <v>44926</v>
      </c>
      <c r="X261" s="11">
        <v>44926</v>
      </c>
    </row>
    <row r="262" spans="1:24" x14ac:dyDescent="0.45">
      <c r="A262" t="s">
        <v>68</v>
      </c>
      <c r="B262" t="s">
        <v>69</v>
      </c>
      <c r="C262">
        <v>6505</v>
      </c>
      <c r="D262">
        <v>1000</v>
      </c>
      <c r="E262" t="s">
        <v>39</v>
      </c>
      <c r="F262" t="s">
        <v>70</v>
      </c>
      <c r="G262">
        <v>78964123</v>
      </c>
      <c r="H262" t="s">
        <v>42</v>
      </c>
      <c r="I262" s="11">
        <v>44800</v>
      </c>
      <c r="J262" s="11">
        <v>44774</v>
      </c>
      <c r="K262" s="11">
        <v>45869</v>
      </c>
      <c r="M262" t="s">
        <v>43</v>
      </c>
      <c r="N262">
        <v>147514.32</v>
      </c>
      <c r="O262">
        <v>9</v>
      </c>
      <c r="P262">
        <v>6</v>
      </c>
      <c r="Q262" s="11">
        <v>44954</v>
      </c>
      <c r="R262">
        <v>3768.52</v>
      </c>
      <c r="S262">
        <v>126918.37000000005</v>
      </c>
      <c r="T262">
        <v>123149.85000000005</v>
      </c>
      <c r="U262" t="s">
        <v>461</v>
      </c>
      <c r="W262" s="11">
        <v>44957</v>
      </c>
      <c r="X262" s="11">
        <v>44954</v>
      </c>
    </row>
    <row r="263" spans="1:24" x14ac:dyDescent="0.45">
      <c r="A263" t="s">
        <v>68</v>
      </c>
      <c r="B263" t="s">
        <v>69</v>
      </c>
      <c r="C263">
        <v>6505</v>
      </c>
      <c r="D263">
        <v>1000</v>
      </c>
      <c r="E263" t="s">
        <v>39</v>
      </c>
      <c r="F263" t="s">
        <v>70</v>
      </c>
      <c r="G263">
        <v>78964123</v>
      </c>
      <c r="H263" t="s">
        <v>42</v>
      </c>
      <c r="I263" s="11">
        <v>44800</v>
      </c>
      <c r="J263" s="11">
        <v>44774</v>
      </c>
      <c r="K263" s="11">
        <v>45869</v>
      </c>
      <c r="M263" t="s">
        <v>43</v>
      </c>
      <c r="N263">
        <v>147514.32</v>
      </c>
      <c r="O263">
        <v>9</v>
      </c>
      <c r="P263">
        <v>7</v>
      </c>
      <c r="Q263" s="11">
        <v>44982</v>
      </c>
      <c r="R263">
        <v>3768.52</v>
      </c>
      <c r="S263">
        <v>123149.85000000005</v>
      </c>
      <c r="T263">
        <v>119381.33000000005</v>
      </c>
      <c r="U263" t="s">
        <v>461</v>
      </c>
      <c r="W263" s="11">
        <v>44985</v>
      </c>
      <c r="X263" s="11">
        <v>44982</v>
      </c>
    </row>
    <row r="264" spans="1:24" x14ac:dyDescent="0.45">
      <c r="A264" t="s">
        <v>68</v>
      </c>
      <c r="B264" t="s">
        <v>69</v>
      </c>
      <c r="C264">
        <v>6505</v>
      </c>
      <c r="D264">
        <v>1000</v>
      </c>
      <c r="E264" t="s">
        <v>39</v>
      </c>
      <c r="F264" t="s">
        <v>70</v>
      </c>
      <c r="G264">
        <v>78964123</v>
      </c>
      <c r="H264" t="s">
        <v>42</v>
      </c>
      <c r="I264" s="11">
        <v>44800</v>
      </c>
      <c r="J264" s="11">
        <v>44774</v>
      </c>
      <c r="K264" s="11">
        <v>45869</v>
      </c>
      <c r="M264" t="s">
        <v>43</v>
      </c>
      <c r="N264">
        <v>147514.32</v>
      </c>
      <c r="O264">
        <v>9</v>
      </c>
      <c r="P264">
        <v>8</v>
      </c>
      <c r="Q264" s="11">
        <v>45017</v>
      </c>
      <c r="R264">
        <v>4710.6500000000005</v>
      </c>
      <c r="S264">
        <v>119381.33000000005</v>
      </c>
      <c r="T264">
        <v>114670.68000000005</v>
      </c>
      <c r="U264" t="s">
        <v>461</v>
      </c>
      <c r="W264" s="11">
        <v>45046</v>
      </c>
      <c r="X264" s="11">
        <v>45017</v>
      </c>
    </row>
    <row r="265" spans="1:24" x14ac:dyDescent="0.45">
      <c r="A265" t="s">
        <v>68</v>
      </c>
      <c r="B265" t="s">
        <v>69</v>
      </c>
      <c r="C265">
        <v>6505</v>
      </c>
      <c r="D265">
        <v>1000</v>
      </c>
      <c r="E265" t="s">
        <v>39</v>
      </c>
      <c r="F265" t="s">
        <v>70</v>
      </c>
      <c r="G265">
        <v>78964123</v>
      </c>
      <c r="H265" t="s">
        <v>42</v>
      </c>
      <c r="I265" s="11">
        <v>44800</v>
      </c>
      <c r="J265" s="11">
        <v>44774</v>
      </c>
      <c r="K265" s="11">
        <v>45869</v>
      </c>
      <c r="M265" t="s">
        <v>43</v>
      </c>
      <c r="N265">
        <v>147514.32</v>
      </c>
      <c r="O265">
        <v>9</v>
      </c>
      <c r="P265">
        <v>9</v>
      </c>
      <c r="Q265" s="11">
        <v>45045</v>
      </c>
      <c r="R265">
        <v>3768.52</v>
      </c>
      <c r="S265">
        <v>114670.68000000005</v>
      </c>
      <c r="T265">
        <v>110902.16000000005</v>
      </c>
      <c r="U265" t="s">
        <v>461</v>
      </c>
      <c r="W265" s="11">
        <v>45046</v>
      </c>
      <c r="X265" s="11">
        <v>45045</v>
      </c>
    </row>
    <row r="266" spans="1:24" x14ac:dyDescent="0.45">
      <c r="A266" t="s">
        <v>68</v>
      </c>
      <c r="B266" t="s">
        <v>69</v>
      </c>
      <c r="C266">
        <v>6505</v>
      </c>
      <c r="D266">
        <v>1000</v>
      </c>
      <c r="E266" t="s">
        <v>39</v>
      </c>
      <c r="F266" t="s">
        <v>70</v>
      </c>
      <c r="G266">
        <v>78964123</v>
      </c>
      <c r="H266" t="s">
        <v>42</v>
      </c>
      <c r="I266" s="11">
        <v>44800</v>
      </c>
      <c r="J266" s="11">
        <v>44774</v>
      </c>
      <c r="K266" s="11">
        <v>45869</v>
      </c>
      <c r="M266" t="s">
        <v>43</v>
      </c>
      <c r="N266">
        <v>147514.32</v>
      </c>
      <c r="O266">
        <v>9</v>
      </c>
      <c r="P266">
        <v>10</v>
      </c>
      <c r="Q266" s="11">
        <v>45073</v>
      </c>
      <c r="R266">
        <v>3768.52</v>
      </c>
      <c r="S266">
        <v>110902.16000000005</v>
      </c>
      <c r="T266">
        <v>107133.64000000004</v>
      </c>
      <c r="U266" t="s">
        <v>461</v>
      </c>
      <c r="W266" s="11">
        <v>45077</v>
      </c>
      <c r="X266" s="11">
        <v>45073</v>
      </c>
    </row>
    <row r="267" spans="1:24" x14ac:dyDescent="0.45">
      <c r="A267" t="s">
        <v>68</v>
      </c>
      <c r="B267" t="s">
        <v>69</v>
      </c>
      <c r="C267">
        <v>6505</v>
      </c>
      <c r="D267">
        <v>1000</v>
      </c>
      <c r="E267" t="s">
        <v>39</v>
      </c>
      <c r="F267" t="s">
        <v>70</v>
      </c>
      <c r="G267">
        <v>78964123</v>
      </c>
      <c r="H267" t="s">
        <v>42</v>
      </c>
      <c r="I267" s="11">
        <v>44800</v>
      </c>
      <c r="J267" s="11">
        <v>44774</v>
      </c>
      <c r="K267" s="11">
        <v>45869</v>
      </c>
      <c r="M267" t="s">
        <v>43</v>
      </c>
      <c r="N267">
        <v>147514.32</v>
      </c>
      <c r="O267">
        <v>9</v>
      </c>
      <c r="P267">
        <v>11</v>
      </c>
      <c r="Q267" s="11">
        <v>45108</v>
      </c>
      <c r="R267">
        <v>4710.6500000000005</v>
      </c>
      <c r="S267">
        <v>107133.64000000004</v>
      </c>
      <c r="T267">
        <v>102422.99000000005</v>
      </c>
      <c r="U267" t="s">
        <v>461</v>
      </c>
      <c r="W267" s="11">
        <v>45138</v>
      </c>
      <c r="X267" s="11">
        <v>45108</v>
      </c>
    </row>
    <row r="268" spans="1:24" x14ac:dyDescent="0.45">
      <c r="A268" t="s">
        <v>68</v>
      </c>
      <c r="B268" t="s">
        <v>69</v>
      </c>
      <c r="C268">
        <v>6505</v>
      </c>
      <c r="D268">
        <v>1000</v>
      </c>
      <c r="E268" t="s">
        <v>39</v>
      </c>
      <c r="F268" t="s">
        <v>70</v>
      </c>
      <c r="G268">
        <v>78964123</v>
      </c>
      <c r="H268" t="s">
        <v>42</v>
      </c>
      <c r="I268" s="11">
        <v>44800</v>
      </c>
      <c r="J268" s="11">
        <v>44774</v>
      </c>
      <c r="K268" s="11">
        <v>45869</v>
      </c>
      <c r="M268" t="s">
        <v>43</v>
      </c>
      <c r="N268">
        <v>147514.32</v>
      </c>
      <c r="O268">
        <v>9</v>
      </c>
      <c r="P268">
        <v>12</v>
      </c>
      <c r="Q268" s="11">
        <v>45136</v>
      </c>
      <c r="R268">
        <v>3768.52</v>
      </c>
      <c r="S268">
        <v>102422.99000000005</v>
      </c>
      <c r="T268">
        <v>98654.470000000045</v>
      </c>
      <c r="U268" t="s">
        <v>461</v>
      </c>
      <c r="W268" s="11">
        <v>45138</v>
      </c>
      <c r="X268" s="11">
        <v>45136</v>
      </c>
    </row>
    <row r="269" spans="1:24" x14ac:dyDescent="0.45">
      <c r="A269" t="s">
        <v>68</v>
      </c>
      <c r="B269" t="s">
        <v>69</v>
      </c>
      <c r="C269">
        <v>6505</v>
      </c>
      <c r="D269">
        <v>1000</v>
      </c>
      <c r="E269" t="s">
        <v>39</v>
      </c>
      <c r="F269" t="s">
        <v>70</v>
      </c>
      <c r="G269">
        <v>78964123</v>
      </c>
      <c r="H269" t="s">
        <v>42</v>
      </c>
      <c r="I269" s="11">
        <v>44800</v>
      </c>
      <c r="J269" s="11">
        <v>44774</v>
      </c>
      <c r="K269" s="11">
        <v>45869</v>
      </c>
      <c r="M269" t="s">
        <v>43</v>
      </c>
      <c r="N269">
        <v>147514.32</v>
      </c>
      <c r="O269">
        <v>9</v>
      </c>
      <c r="P269">
        <v>13</v>
      </c>
      <c r="Q269" s="11">
        <v>45164</v>
      </c>
      <c r="R269">
        <v>3768.52</v>
      </c>
      <c r="S269">
        <v>98654.470000000045</v>
      </c>
      <c r="T269">
        <v>94885.950000000041</v>
      </c>
      <c r="U269" t="s">
        <v>461</v>
      </c>
      <c r="W269" s="11">
        <v>45169</v>
      </c>
      <c r="X269" s="11">
        <v>45164</v>
      </c>
    </row>
    <row r="270" spans="1:24" x14ac:dyDescent="0.45">
      <c r="A270" t="s">
        <v>68</v>
      </c>
      <c r="B270" t="s">
        <v>69</v>
      </c>
      <c r="C270">
        <v>6505</v>
      </c>
      <c r="D270">
        <v>1000</v>
      </c>
      <c r="E270" t="s">
        <v>39</v>
      </c>
      <c r="F270" t="s">
        <v>70</v>
      </c>
      <c r="G270">
        <v>78964123</v>
      </c>
      <c r="H270" t="s">
        <v>42</v>
      </c>
      <c r="I270" s="11">
        <v>44800</v>
      </c>
      <c r="J270" s="11">
        <v>44774</v>
      </c>
      <c r="K270" s="11">
        <v>45869</v>
      </c>
      <c r="M270" t="s">
        <v>43</v>
      </c>
      <c r="N270">
        <v>147514.32</v>
      </c>
      <c r="O270">
        <v>9</v>
      </c>
      <c r="P270">
        <v>14</v>
      </c>
      <c r="Q270" s="11">
        <v>45199</v>
      </c>
      <c r="R270">
        <v>4710.6500000000005</v>
      </c>
      <c r="S270">
        <v>94885.950000000041</v>
      </c>
      <c r="T270">
        <v>90175.300000000047</v>
      </c>
      <c r="U270" t="s">
        <v>461</v>
      </c>
      <c r="W270" s="11">
        <v>45199</v>
      </c>
      <c r="X270" s="11">
        <v>45199</v>
      </c>
    </row>
    <row r="271" spans="1:24" x14ac:dyDescent="0.45">
      <c r="A271" t="s">
        <v>68</v>
      </c>
      <c r="B271" t="s">
        <v>69</v>
      </c>
      <c r="C271">
        <v>6505</v>
      </c>
      <c r="D271">
        <v>1000</v>
      </c>
      <c r="E271" t="s">
        <v>39</v>
      </c>
      <c r="F271" t="s">
        <v>70</v>
      </c>
      <c r="G271">
        <v>78964123</v>
      </c>
      <c r="H271" t="s">
        <v>42</v>
      </c>
      <c r="I271" s="11">
        <v>44800</v>
      </c>
      <c r="J271" s="11">
        <v>44774</v>
      </c>
      <c r="K271" s="11">
        <v>45869</v>
      </c>
      <c r="M271" t="s">
        <v>43</v>
      </c>
      <c r="N271">
        <v>147514.32</v>
      </c>
      <c r="O271">
        <v>9</v>
      </c>
      <c r="P271">
        <v>15</v>
      </c>
      <c r="Q271" s="11">
        <v>45227</v>
      </c>
      <c r="R271">
        <v>3768.52</v>
      </c>
      <c r="S271">
        <v>90175.300000000047</v>
      </c>
      <c r="T271">
        <v>86406.780000000042</v>
      </c>
      <c r="U271" t="s">
        <v>461</v>
      </c>
      <c r="W271" s="11">
        <v>45230</v>
      </c>
      <c r="X271" s="11">
        <v>45227</v>
      </c>
    </row>
    <row r="272" spans="1:24" x14ac:dyDescent="0.45">
      <c r="A272" t="s">
        <v>68</v>
      </c>
      <c r="B272" t="s">
        <v>69</v>
      </c>
      <c r="C272">
        <v>6505</v>
      </c>
      <c r="D272">
        <v>1000</v>
      </c>
      <c r="E272" t="s">
        <v>39</v>
      </c>
      <c r="F272" t="s">
        <v>70</v>
      </c>
      <c r="G272">
        <v>78964123</v>
      </c>
      <c r="H272" t="s">
        <v>42</v>
      </c>
      <c r="I272" s="11">
        <v>44800</v>
      </c>
      <c r="J272" s="11">
        <v>44774</v>
      </c>
      <c r="K272" s="11">
        <v>45869</v>
      </c>
      <c r="M272" t="s">
        <v>43</v>
      </c>
      <c r="N272">
        <v>147514.32</v>
      </c>
      <c r="O272">
        <v>9</v>
      </c>
      <c r="P272">
        <v>16</v>
      </c>
      <c r="Q272" s="11">
        <v>45255</v>
      </c>
      <c r="R272">
        <v>3768.52</v>
      </c>
      <c r="S272">
        <v>86406.780000000042</v>
      </c>
      <c r="T272">
        <v>82638.260000000038</v>
      </c>
      <c r="U272" t="s">
        <v>461</v>
      </c>
      <c r="W272" s="11">
        <v>45260</v>
      </c>
      <c r="X272" s="11">
        <v>45255</v>
      </c>
    </row>
    <row r="273" spans="1:24" x14ac:dyDescent="0.45">
      <c r="A273" t="s">
        <v>68</v>
      </c>
      <c r="B273" t="s">
        <v>69</v>
      </c>
      <c r="C273">
        <v>6505</v>
      </c>
      <c r="D273">
        <v>1000</v>
      </c>
      <c r="E273" t="s">
        <v>39</v>
      </c>
      <c r="F273" t="s">
        <v>70</v>
      </c>
      <c r="G273">
        <v>78964123</v>
      </c>
      <c r="H273" t="s">
        <v>42</v>
      </c>
      <c r="I273" s="11">
        <v>44800</v>
      </c>
      <c r="J273" s="11">
        <v>44774</v>
      </c>
      <c r="K273" s="11">
        <v>45869</v>
      </c>
      <c r="M273" t="s">
        <v>43</v>
      </c>
      <c r="N273">
        <v>147514.32</v>
      </c>
      <c r="O273">
        <v>9</v>
      </c>
      <c r="P273">
        <v>17</v>
      </c>
      <c r="Q273" s="11">
        <v>45290</v>
      </c>
      <c r="R273">
        <v>4710.6500000000005</v>
      </c>
      <c r="S273">
        <v>82638.260000000038</v>
      </c>
      <c r="T273">
        <v>77927.610000000044</v>
      </c>
      <c r="U273" t="s">
        <v>461</v>
      </c>
      <c r="W273" s="11">
        <v>45291</v>
      </c>
      <c r="X273" s="11">
        <v>45290</v>
      </c>
    </row>
    <row r="274" spans="1:24" x14ac:dyDescent="0.45">
      <c r="A274" t="s">
        <v>68</v>
      </c>
      <c r="B274" t="s">
        <v>69</v>
      </c>
      <c r="C274">
        <v>6505</v>
      </c>
      <c r="D274">
        <v>1000</v>
      </c>
      <c r="E274" t="s">
        <v>39</v>
      </c>
      <c r="F274" t="s">
        <v>70</v>
      </c>
      <c r="G274">
        <v>78964123</v>
      </c>
      <c r="H274" t="s">
        <v>42</v>
      </c>
      <c r="I274" s="11">
        <v>44800</v>
      </c>
      <c r="J274" s="11">
        <v>44774</v>
      </c>
      <c r="K274" s="11">
        <v>45869</v>
      </c>
      <c r="M274" t="s">
        <v>43</v>
      </c>
      <c r="N274">
        <v>147514.32</v>
      </c>
      <c r="O274">
        <v>9</v>
      </c>
      <c r="P274">
        <v>18</v>
      </c>
      <c r="Q274" s="11">
        <v>45325</v>
      </c>
      <c r="R274">
        <v>4710.6500000000005</v>
      </c>
      <c r="S274">
        <v>77927.610000000044</v>
      </c>
      <c r="T274">
        <v>73216.96000000005</v>
      </c>
      <c r="U274" t="s">
        <v>461</v>
      </c>
      <c r="W274" s="11">
        <v>45351</v>
      </c>
      <c r="X274" s="11">
        <v>45325</v>
      </c>
    </row>
    <row r="275" spans="1:24" x14ac:dyDescent="0.45">
      <c r="A275" t="s">
        <v>68</v>
      </c>
      <c r="B275" t="s">
        <v>69</v>
      </c>
      <c r="C275">
        <v>6505</v>
      </c>
      <c r="D275">
        <v>1000</v>
      </c>
      <c r="E275" t="s">
        <v>39</v>
      </c>
      <c r="F275" t="s">
        <v>70</v>
      </c>
      <c r="G275">
        <v>78964123</v>
      </c>
      <c r="H275" t="s">
        <v>42</v>
      </c>
      <c r="I275" s="11">
        <v>44800</v>
      </c>
      <c r="J275" s="11">
        <v>44774</v>
      </c>
      <c r="K275" s="11">
        <v>45869</v>
      </c>
      <c r="M275" t="s">
        <v>43</v>
      </c>
      <c r="N275">
        <v>147514.32</v>
      </c>
      <c r="O275">
        <v>9</v>
      </c>
      <c r="P275">
        <v>19</v>
      </c>
      <c r="Q275" s="11">
        <v>45353</v>
      </c>
      <c r="R275">
        <v>3768.52</v>
      </c>
      <c r="S275">
        <v>73216.96000000005</v>
      </c>
      <c r="T275">
        <v>69448.440000000046</v>
      </c>
      <c r="U275" t="s">
        <v>461</v>
      </c>
      <c r="W275" s="11">
        <v>45382</v>
      </c>
      <c r="X275" s="11">
        <v>45353</v>
      </c>
    </row>
    <row r="276" spans="1:24" x14ac:dyDescent="0.45">
      <c r="A276" t="s">
        <v>68</v>
      </c>
      <c r="B276" t="s">
        <v>69</v>
      </c>
      <c r="C276">
        <v>6505</v>
      </c>
      <c r="D276">
        <v>1000</v>
      </c>
      <c r="E276" t="s">
        <v>39</v>
      </c>
      <c r="F276" t="s">
        <v>70</v>
      </c>
      <c r="G276">
        <v>78964123</v>
      </c>
      <c r="H276" t="s">
        <v>42</v>
      </c>
      <c r="I276" s="11">
        <v>44800</v>
      </c>
      <c r="J276" s="11">
        <v>44774</v>
      </c>
      <c r="K276" s="11">
        <v>45869</v>
      </c>
      <c r="M276" t="s">
        <v>43</v>
      </c>
      <c r="N276">
        <v>147514.32</v>
      </c>
      <c r="O276">
        <v>9</v>
      </c>
      <c r="P276">
        <v>20</v>
      </c>
      <c r="Q276" s="11">
        <v>45388</v>
      </c>
      <c r="R276">
        <v>4710.6500000000005</v>
      </c>
      <c r="S276">
        <v>69448.440000000046</v>
      </c>
      <c r="T276">
        <v>64737.790000000045</v>
      </c>
      <c r="U276" t="s">
        <v>461</v>
      </c>
      <c r="W276" s="11">
        <v>45412</v>
      </c>
      <c r="X276" s="11">
        <v>45388</v>
      </c>
    </row>
    <row r="277" spans="1:24" x14ac:dyDescent="0.45">
      <c r="A277" t="s">
        <v>68</v>
      </c>
      <c r="B277" t="s">
        <v>69</v>
      </c>
      <c r="C277">
        <v>6505</v>
      </c>
      <c r="D277">
        <v>1000</v>
      </c>
      <c r="E277" t="s">
        <v>39</v>
      </c>
      <c r="F277" t="s">
        <v>70</v>
      </c>
      <c r="G277">
        <v>78964123</v>
      </c>
      <c r="H277" t="s">
        <v>42</v>
      </c>
      <c r="I277" s="11">
        <v>44800</v>
      </c>
      <c r="J277" s="11">
        <v>44774</v>
      </c>
      <c r="K277" s="11">
        <v>45869</v>
      </c>
      <c r="M277" t="s">
        <v>43</v>
      </c>
      <c r="N277">
        <v>147514.32</v>
      </c>
      <c r="O277">
        <v>9</v>
      </c>
      <c r="P277">
        <v>21</v>
      </c>
      <c r="Q277" s="11">
        <v>45416</v>
      </c>
      <c r="R277">
        <v>3768.52</v>
      </c>
      <c r="S277">
        <v>64737.790000000045</v>
      </c>
      <c r="T277">
        <v>60969.270000000048</v>
      </c>
      <c r="U277" t="s">
        <v>461</v>
      </c>
      <c r="W277" s="11">
        <v>45443</v>
      </c>
      <c r="X277" s="11">
        <v>45416</v>
      </c>
    </row>
    <row r="278" spans="1:24" x14ac:dyDescent="0.45">
      <c r="A278" t="s">
        <v>68</v>
      </c>
      <c r="B278" t="s">
        <v>69</v>
      </c>
      <c r="C278">
        <v>6505</v>
      </c>
      <c r="D278">
        <v>1000</v>
      </c>
      <c r="E278" t="s">
        <v>39</v>
      </c>
      <c r="F278" t="s">
        <v>70</v>
      </c>
      <c r="G278">
        <v>78964123</v>
      </c>
      <c r="H278" t="s">
        <v>42</v>
      </c>
      <c r="I278" s="11">
        <v>44800</v>
      </c>
      <c r="J278" s="11">
        <v>44774</v>
      </c>
      <c r="K278" s="11">
        <v>45869</v>
      </c>
      <c r="M278" t="s">
        <v>43</v>
      </c>
      <c r="N278">
        <v>147514.32</v>
      </c>
      <c r="O278">
        <v>9</v>
      </c>
      <c r="P278">
        <v>22</v>
      </c>
      <c r="Q278" s="11">
        <v>45444</v>
      </c>
      <c r="R278">
        <v>3768.52</v>
      </c>
      <c r="S278">
        <v>60969.270000000048</v>
      </c>
      <c r="T278">
        <v>57200.750000000051</v>
      </c>
      <c r="U278" t="s">
        <v>461</v>
      </c>
      <c r="W278" s="11">
        <v>45473</v>
      </c>
      <c r="X278" s="11">
        <v>45444</v>
      </c>
    </row>
    <row r="279" spans="1:24" x14ac:dyDescent="0.45">
      <c r="A279" t="s">
        <v>68</v>
      </c>
      <c r="B279" t="s">
        <v>69</v>
      </c>
      <c r="C279">
        <v>6505</v>
      </c>
      <c r="D279">
        <v>1000</v>
      </c>
      <c r="E279" t="s">
        <v>39</v>
      </c>
      <c r="F279" t="s">
        <v>70</v>
      </c>
      <c r="G279">
        <v>78964123</v>
      </c>
      <c r="H279" t="s">
        <v>42</v>
      </c>
      <c r="I279" s="11">
        <v>44800</v>
      </c>
      <c r="J279" s="11">
        <v>44774</v>
      </c>
      <c r="K279" s="11">
        <v>45869</v>
      </c>
      <c r="M279" t="s">
        <v>43</v>
      </c>
      <c r="N279">
        <v>147514.32</v>
      </c>
      <c r="O279">
        <v>9</v>
      </c>
      <c r="P279">
        <v>23</v>
      </c>
      <c r="Q279" s="11">
        <v>45479</v>
      </c>
      <c r="R279">
        <v>4710.6500000000005</v>
      </c>
      <c r="S279">
        <v>57200.750000000051</v>
      </c>
      <c r="T279">
        <v>52490.100000000049</v>
      </c>
      <c r="U279" t="s">
        <v>461</v>
      </c>
      <c r="W279" s="11">
        <v>45504</v>
      </c>
      <c r="X279" s="11">
        <v>45479</v>
      </c>
    </row>
    <row r="280" spans="1:24" x14ac:dyDescent="0.45">
      <c r="A280" t="s">
        <v>68</v>
      </c>
      <c r="B280" t="s">
        <v>69</v>
      </c>
      <c r="C280">
        <v>6505</v>
      </c>
      <c r="D280">
        <v>1000</v>
      </c>
      <c r="E280" t="s">
        <v>39</v>
      </c>
      <c r="F280" t="s">
        <v>70</v>
      </c>
      <c r="G280">
        <v>78964123</v>
      </c>
      <c r="H280" t="s">
        <v>42</v>
      </c>
      <c r="I280" s="11">
        <v>44800</v>
      </c>
      <c r="J280" s="11">
        <v>44774</v>
      </c>
      <c r="K280" s="11">
        <v>45869</v>
      </c>
      <c r="M280" t="s">
        <v>43</v>
      </c>
      <c r="N280">
        <v>147514.32</v>
      </c>
      <c r="O280">
        <v>9</v>
      </c>
      <c r="P280">
        <v>24</v>
      </c>
      <c r="Q280" s="11">
        <v>45507</v>
      </c>
      <c r="R280">
        <v>3768.52</v>
      </c>
      <c r="S280">
        <v>52490.100000000049</v>
      </c>
      <c r="T280">
        <v>48721.580000000053</v>
      </c>
      <c r="U280" t="s">
        <v>461</v>
      </c>
      <c r="W280" s="11">
        <v>45535</v>
      </c>
      <c r="X280" s="11">
        <v>45507</v>
      </c>
    </row>
    <row r="281" spans="1:24" x14ac:dyDescent="0.45">
      <c r="A281" t="s">
        <v>68</v>
      </c>
      <c r="B281" t="s">
        <v>69</v>
      </c>
      <c r="C281">
        <v>6505</v>
      </c>
      <c r="D281">
        <v>1000</v>
      </c>
      <c r="E281" t="s">
        <v>39</v>
      </c>
      <c r="F281" t="s">
        <v>70</v>
      </c>
      <c r="G281">
        <v>78964123</v>
      </c>
      <c r="H281" t="s">
        <v>42</v>
      </c>
      <c r="I281" s="11">
        <v>44800</v>
      </c>
      <c r="J281" s="11">
        <v>44774</v>
      </c>
      <c r="K281" s="11">
        <v>45869</v>
      </c>
      <c r="M281" t="s">
        <v>43</v>
      </c>
      <c r="N281">
        <v>147514.32</v>
      </c>
      <c r="O281">
        <v>9</v>
      </c>
      <c r="P281">
        <v>25</v>
      </c>
      <c r="Q281" s="11">
        <v>45535</v>
      </c>
      <c r="R281">
        <v>3768.52</v>
      </c>
      <c r="S281">
        <v>48721.580000000053</v>
      </c>
      <c r="T281">
        <v>44953.060000000056</v>
      </c>
      <c r="U281" t="s">
        <v>461</v>
      </c>
      <c r="W281" s="11">
        <v>45535</v>
      </c>
      <c r="X281" s="11">
        <v>45535</v>
      </c>
    </row>
    <row r="282" spans="1:24" x14ac:dyDescent="0.45">
      <c r="A282" t="s">
        <v>68</v>
      </c>
      <c r="B282" t="s">
        <v>69</v>
      </c>
      <c r="C282">
        <v>6505</v>
      </c>
      <c r="D282">
        <v>1000</v>
      </c>
      <c r="E282" t="s">
        <v>39</v>
      </c>
      <c r="F282" t="s">
        <v>70</v>
      </c>
      <c r="G282">
        <v>78964123</v>
      </c>
      <c r="H282" t="s">
        <v>42</v>
      </c>
      <c r="I282" s="11">
        <v>44800</v>
      </c>
      <c r="J282" s="11">
        <v>44774</v>
      </c>
      <c r="K282" s="11">
        <v>45869</v>
      </c>
      <c r="M282" t="s">
        <v>43</v>
      </c>
      <c r="N282">
        <v>147514.32</v>
      </c>
      <c r="O282">
        <v>9</v>
      </c>
      <c r="P282">
        <v>26</v>
      </c>
      <c r="Q282" s="11">
        <v>45570</v>
      </c>
      <c r="R282">
        <v>4710.6500000000005</v>
      </c>
      <c r="S282">
        <v>44953.060000000056</v>
      </c>
      <c r="T282">
        <v>40242.410000000054</v>
      </c>
      <c r="U282" t="s">
        <v>461</v>
      </c>
      <c r="W282" s="11">
        <v>45596</v>
      </c>
      <c r="X282" s="11">
        <v>45570</v>
      </c>
    </row>
    <row r="283" spans="1:24" x14ac:dyDescent="0.45">
      <c r="A283" t="s">
        <v>68</v>
      </c>
      <c r="B283" t="s">
        <v>69</v>
      </c>
      <c r="C283">
        <v>6505</v>
      </c>
      <c r="D283">
        <v>1000</v>
      </c>
      <c r="E283" t="s">
        <v>39</v>
      </c>
      <c r="F283" t="s">
        <v>70</v>
      </c>
      <c r="G283">
        <v>78964123</v>
      </c>
      <c r="H283" t="s">
        <v>42</v>
      </c>
      <c r="I283" s="11">
        <v>44800</v>
      </c>
      <c r="J283" s="11">
        <v>44774</v>
      </c>
      <c r="K283" s="11">
        <v>45869</v>
      </c>
      <c r="M283" t="s">
        <v>43</v>
      </c>
      <c r="N283">
        <v>147514.32</v>
      </c>
      <c r="O283">
        <v>9</v>
      </c>
      <c r="P283">
        <v>27</v>
      </c>
      <c r="Q283" s="11">
        <v>45598</v>
      </c>
      <c r="R283">
        <v>3768.52</v>
      </c>
      <c r="S283">
        <v>40242.410000000054</v>
      </c>
      <c r="T283">
        <v>36473.890000000058</v>
      </c>
      <c r="U283" t="s">
        <v>461</v>
      </c>
      <c r="W283" s="11">
        <v>45626</v>
      </c>
      <c r="X283" s="11">
        <v>45598</v>
      </c>
    </row>
    <row r="284" spans="1:24" x14ac:dyDescent="0.45">
      <c r="A284" t="s">
        <v>68</v>
      </c>
      <c r="B284" t="s">
        <v>69</v>
      </c>
      <c r="C284">
        <v>6505</v>
      </c>
      <c r="D284">
        <v>1000</v>
      </c>
      <c r="E284" t="s">
        <v>39</v>
      </c>
      <c r="F284" t="s">
        <v>70</v>
      </c>
      <c r="G284">
        <v>78964123</v>
      </c>
      <c r="H284" t="s">
        <v>42</v>
      </c>
      <c r="I284" s="11">
        <v>44800</v>
      </c>
      <c r="J284" s="11">
        <v>44774</v>
      </c>
      <c r="K284" s="11">
        <v>45869</v>
      </c>
      <c r="M284" t="s">
        <v>43</v>
      </c>
      <c r="N284">
        <v>147514.32</v>
      </c>
      <c r="O284">
        <v>9</v>
      </c>
      <c r="P284">
        <v>28</v>
      </c>
      <c r="Q284" s="11">
        <v>45626</v>
      </c>
      <c r="R284">
        <v>3768.52</v>
      </c>
      <c r="S284">
        <v>36473.890000000058</v>
      </c>
      <c r="T284">
        <v>32705.370000000057</v>
      </c>
      <c r="U284" t="s">
        <v>461</v>
      </c>
      <c r="W284" s="11">
        <v>45626</v>
      </c>
      <c r="X284" s="11">
        <v>45626</v>
      </c>
    </row>
    <row r="285" spans="1:24" x14ac:dyDescent="0.45">
      <c r="A285" t="s">
        <v>68</v>
      </c>
      <c r="B285" t="s">
        <v>69</v>
      </c>
      <c r="C285">
        <v>6505</v>
      </c>
      <c r="D285">
        <v>1000</v>
      </c>
      <c r="E285" t="s">
        <v>39</v>
      </c>
      <c r="F285" t="s">
        <v>70</v>
      </c>
      <c r="G285">
        <v>78964123</v>
      </c>
      <c r="H285" t="s">
        <v>42</v>
      </c>
      <c r="I285" s="11">
        <v>44800</v>
      </c>
      <c r="J285" s="11">
        <v>44774</v>
      </c>
      <c r="K285" s="11">
        <v>45869</v>
      </c>
      <c r="M285" t="s">
        <v>43</v>
      </c>
      <c r="N285">
        <v>147514.32</v>
      </c>
      <c r="O285">
        <v>9</v>
      </c>
      <c r="P285">
        <v>29</v>
      </c>
      <c r="Q285" s="11">
        <v>45661</v>
      </c>
      <c r="R285">
        <v>4710.6500000000005</v>
      </c>
      <c r="S285">
        <v>32705.370000000057</v>
      </c>
      <c r="T285">
        <v>27994.720000000056</v>
      </c>
      <c r="U285" t="s">
        <v>461</v>
      </c>
      <c r="W285" s="11">
        <v>45688</v>
      </c>
      <c r="X285" s="11">
        <v>45661</v>
      </c>
    </row>
    <row r="286" spans="1:24" x14ac:dyDescent="0.45">
      <c r="A286" t="s">
        <v>68</v>
      </c>
      <c r="B286" t="s">
        <v>69</v>
      </c>
      <c r="C286">
        <v>6505</v>
      </c>
      <c r="D286">
        <v>1000</v>
      </c>
      <c r="E286" t="s">
        <v>39</v>
      </c>
      <c r="F286" t="s">
        <v>70</v>
      </c>
      <c r="G286">
        <v>78964123</v>
      </c>
      <c r="H286" t="s">
        <v>42</v>
      </c>
      <c r="I286" s="11">
        <v>44800</v>
      </c>
      <c r="J286" s="11">
        <v>44774</v>
      </c>
      <c r="K286" s="11">
        <v>45869</v>
      </c>
      <c r="M286" t="s">
        <v>43</v>
      </c>
      <c r="N286">
        <v>147514.32</v>
      </c>
      <c r="O286">
        <v>9</v>
      </c>
      <c r="P286">
        <v>30</v>
      </c>
      <c r="Q286" s="11">
        <v>45689</v>
      </c>
      <c r="R286">
        <v>3768.52</v>
      </c>
      <c r="S286">
        <v>27994.720000000056</v>
      </c>
      <c r="T286">
        <v>24226.200000000055</v>
      </c>
      <c r="U286" t="s">
        <v>461</v>
      </c>
      <c r="W286" s="11">
        <v>45716</v>
      </c>
      <c r="X286" s="11">
        <v>45689</v>
      </c>
    </row>
    <row r="287" spans="1:24" x14ac:dyDescent="0.45">
      <c r="A287" t="s">
        <v>68</v>
      </c>
      <c r="B287" t="s">
        <v>69</v>
      </c>
      <c r="C287">
        <v>6505</v>
      </c>
      <c r="D287">
        <v>1000</v>
      </c>
      <c r="E287" t="s">
        <v>39</v>
      </c>
      <c r="F287" t="s">
        <v>70</v>
      </c>
      <c r="G287">
        <v>78964123</v>
      </c>
      <c r="H287" t="s">
        <v>42</v>
      </c>
      <c r="I287" s="11">
        <v>44800</v>
      </c>
      <c r="J287" s="11">
        <v>44774</v>
      </c>
      <c r="K287" s="11">
        <v>45869</v>
      </c>
      <c r="M287" t="s">
        <v>43</v>
      </c>
      <c r="N287">
        <v>147514.32</v>
      </c>
      <c r="O287">
        <v>9</v>
      </c>
      <c r="P287">
        <v>31</v>
      </c>
      <c r="Q287" s="11">
        <v>45717</v>
      </c>
      <c r="R287">
        <v>3768.52</v>
      </c>
      <c r="S287">
        <v>24226.200000000055</v>
      </c>
      <c r="T287">
        <v>20457.680000000055</v>
      </c>
      <c r="U287" t="s">
        <v>461</v>
      </c>
      <c r="W287" s="11">
        <v>45747</v>
      </c>
      <c r="X287" s="11">
        <v>45717</v>
      </c>
    </row>
    <row r="288" spans="1:24" x14ac:dyDescent="0.45">
      <c r="A288" t="s">
        <v>68</v>
      </c>
      <c r="B288" t="s">
        <v>69</v>
      </c>
      <c r="C288">
        <v>6505</v>
      </c>
      <c r="D288">
        <v>1000</v>
      </c>
      <c r="E288" t="s">
        <v>39</v>
      </c>
      <c r="F288" t="s">
        <v>70</v>
      </c>
      <c r="G288">
        <v>78964123</v>
      </c>
      <c r="H288" t="s">
        <v>42</v>
      </c>
      <c r="I288" s="11">
        <v>44800</v>
      </c>
      <c r="J288" s="11">
        <v>44774</v>
      </c>
      <c r="K288" s="11">
        <v>45869</v>
      </c>
      <c r="M288" t="s">
        <v>43</v>
      </c>
      <c r="N288">
        <v>147514.32</v>
      </c>
      <c r="O288">
        <v>9</v>
      </c>
      <c r="P288">
        <v>32</v>
      </c>
      <c r="Q288" s="11">
        <v>45752</v>
      </c>
      <c r="R288">
        <v>4710.6500000000005</v>
      </c>
      <c r="S288">
        <v>20457.680000000055</v>
      </c>
      <c r="T288">
        <v>15747.030000000053</v>
      </c>
      <c r="U288" t="s">
        <v>461</v>
      </c>
      <c r="W288" s="11">
        <v>45777</v>
      </c>
      <c r="X288" s="11">
        <v>45752</v>
      </c>
    </row>
    <row r="289" spans="1:24" x14ac:dyDescent="0.45">
      <c r="A289" t="s">
        <v>68</v>
      </c>
      <c r="B289" t="s">
        <v>69</v>
      </c>
      <c r="C289">
        <v>6505</v>
      </c>
      <c r="D289">
        <v>1000</v>
      </c>
      <c r="E289" t="s">
        <v>39</v>
      </c>
      <c r="F289" t="s">
        <v>70</v>
      </c>
      <c r="G289">
        <v>78964123</v>
      </c>
      <c r="H289" t="s">
        <v>42</v>
      </c>
      <c r="I289" s="11">
        <v>44800</v>
      </c>
      <c r="J289" s="11">
        <v>44774</v>
      </c>
      <c r="K289" s="11">
        <v>45869</v>
      </c>
      <c r="M289" t="s">
        <v>43</v>
      </c>
      <c r="N289">
        <v>147514.32</v>
      </c>
      <c r="O289">
        <v>9</v>
      </c>
      <c r="P289">
        <v>33</v>
      </c>
      <c r="Q289" s="11">
        <v>45780</v>
      </c>
      <c r="R289">
        <v>3768.52</v>
      </c>
      <c r="S289">
        <v>15747.030000000053</v>
      </c>
      <c r="T289">
        <v>11978.510000000053</v>
      </c>
      <c r="U289" t="s">
        <v>461</v>
      </c>
      <c r="W289" s="11">
        <v>45808</v>
      </c>
      <c r="X289" s="11">
        <v>45780</v>
      </c>
    </row>
    <row r="290" spans="1:24" x14ac:dyDescent="0.45">
      <c r="A290" t="s">
        <v>68</v>
      </c>
      <c r="B290" t="s">
        <v>69</v>
      </c>
      <c r="C290">
        <v>6505</v>
      </c>
      <c r="D290">
        <v>1000</v>
      </c>
      <c r="E290" t="s">
        <v>39</v>
      </c>
      <c r="F290" t="s">
        <v>70</v>
      </c>
      <c r="G290">
        <v>78964123</v>
      </c>
      <c r="H290" t="s">
        <v>42</v>
      </c>
      <c r="I290" s="11">
        <v>44800</v>
      </c>
      <c r="J290" s="11">
        <v>44774</v>
      </c>
      <c r="K290" s="11">
        <v>45869</v>
      </c>
      <c r="M290" t="s">
        <v>43</v>
      </c>
      <c r="N290">
        <v>147514.32</v>
      </c>
      <c r="O290">
        <v>9</v>
      </c>
      <c r="P290">
        <v>34</v>
      </c>
      <c r="Q290" s="11">
        <v>45808</v>
      </c>
      <c r="R290">
        <v>3768.52</v>
      </c>
      <c r="S290">
        <v>11978.510000000053</v>
      </c>
      <c r="T290">
        <v>8209.9900000000525</v>
      </c>
      <c r="U290" t="s">
        <v>461</v>
      </c>
      <c r="W290" s="11">
        <v>45808</v>
      </c>
      <c r="X290" s="11">
        <v>45808</v>
      </c>
    </row>
    <row r="291" spans="1:24" x14ac:dyDescent="0.45">
      <c r="A291" t="s">
        <v>68</v>
      </c>
      <c r="B291" t="s">
        <v>69</v>
      </c>
      <c r="C291">
        <v>6505</v>
      </c>
      <c r="D291">
        <v>1000</v>
      </c>
      <c r="E291" t="s">
        <v>39</v>
      </c>
      <c r="F291" t="s">
        <v>70</v>
      </c>
      <c r="G291">
        <v>78964123</v>
      </c>
      <c r="H291" t="s">
        <v>42</v>
      </c>
      <c r="I291" s="11">
        <v>44800</v>
      </c>
      <c r="J291" s="11">
        <v>44774</v>
      </c>
      <c r="K291" s="11">
        <v>45869</v>
      </c>
      <c r="M291" t="s">
        <v>43</v>
      </c>
      <c r="N291">
        <v>147514.32</v>
      </c>
      <c r="O291">
        <v>9</v>
      </c>
      <c r="P291">
        <v>35</v>
      </c>
      <c r="Q291" s="11">
        <v>45843</v>
      </c>
      <c r="R291">
        <v>4710.6500000000005</v>
      </c>
      <c r="S291">
        <v>8209.9900000000525</v>
      </c>
      <c r="T291">
        <v>3499.340000000052</v>
      </c>
      <c r="U291" t="s">
        <v>461</v>
      </c>
      <c r="W291" s="11">
        <v>45869</v>
      </c>
      <c r="X291" s="11">
        <v>45843</v>
      </c>
    </row>
    <row r="292" spans="1:24" x14ac:dyDescent="0.45">
      <c r="A292" t="s">
        <v>68</v>
      </c>
      <c r="B292" t="s">
        <v>69</v>
      </c>
      <c r="C292">
        <v>6505</v>
      </c>
      <c r="D292">
        <v>1000</v>
      </c>
      <c r="E292" t="s">
        <v>39</v>
      </c>
      <c r="F292" t="s">
        <v>70</v>
      </c>
      <c r="G292">
        <v>78964123</v>
      </c>
      <c r="H292" t="s">
        <v>42</v>
      </c>
      <c r="I292" s="11">
        <v>44800</v>
      </c>
      <c r="J292" s="11">
        <v>44774</v>
      </c>
      <c r="K292" s="11">
        <v>45869</v>
      </c>
      <c r="M292" t="s">
        <v>43</v>
      </c>
      <c r="N292">
        <v>147514.32</v>
      </c>
      <c r="O292">
        <v>9</v>
      </c>
      <c r="P292">
        <v>36</v>
      </c>
      <c r="Q292" s="11">
        <v>45871</v>
      </c>
      <c r="R292">
        <v>3499.34</v>
      </c>
      <c r="S292">
        <v>3499.340000000052</v>
      </c>
      <c r="T292">
        <v>5.184119800105691E-11</v>
      </c>
      <c r="U292" t="s">
        <v>461</v>
      </c>
      <c r="W292" s="11">
        <v>45900</v>
      </c>
      <c r="X292" s="11">
        <v>45871</v>
      </c>
    </row>
    <row r="293" spans="1:24" x14ac:dyDescent="0.45">
      <c r="A293" t="s">
        <v>72</v>
      </c>
      <c r="B293" t="s">
        <v>73</v>
      </c>
      <c r="C293">
        <v>6505</v>
      </c>
      <c r="D293">
        <v>1000</v>
      </c>
      <c r="E293" t="s">
        <v>39</v>
      </c>
      <c r="F293" t="s">
        <v>74</v>
      </c>
      <c r="G293">
        <v>15975685</v>
      </c>
      <c r="H293" t="s">
        <v>42</v>
      </c>
      <c r="I293" s="11">
        <v>44470</v>
      </c>
      <c r="J293" s="11">
        <v>44470</v>
      </c>
      <c r="K293" s="11">
        <v>45565</v>
      </c>
      <c r="M293" t="s">
        <v>43</v>
      </c>
      <c r="N293">
        <v>98471.38</v>
      </c>
      <c r="O293">
        <v>10</v>
      </c>
      <c r="P293">
        <v>1</v>
      </c>
      <c r="Q293" s="11">
        <v>44471</v>
      </c>
      <c r="R293">
        <v>175.48</v>
      </c>
      <c r="S293">
        <v>98471.38</v>
      </c>
      <c r="T293">
        <v>98295.900000000009</v>
      </c>
      <c r="U293" t="s">
        <v>462</v>
      </c>
      <c r="W293" s="11">
        <v>44500</v>
      </c>
      <c r="X293" s="11">
        <v>44471</v>
      </c>
    </row>
    <row r="294" spans="1:24" x14ac:dyDescent="0.45">
      <c r="A294" t="s">
        <v>72</v>
      </c>
      <c r="B294" t="s">
        <v>73</v>
      </c>
      <c r="C294">
        <v>6505</v>
      </c>
      <c r="D294">
        <v>1000</v>
      </c>
      <c r="E294" t="s">
        <v>39</v>
      </c>
      <c r="F294" t="s">
        <v>74</v>
      </c>
      <c r="G294">
        <v>15975685</v>
      </c>
      <c r="H294" t="s">
        <v>42</v>
      </c>
      <c r="I294" s="11">
        <v>44470</v>
      </c>
      <c r="J294" s="11">
        <v>44470</v>
      </c>
      <c r="K294" s="11">
        <v>45565</v>
      </c>
      <c r="M294" t="s">
        <v>43</v>
      </c>
      <c r="N294">
        <v>98471.38</v>
      </c>
      <c r="O294">
        <v>10</v>
      </c>
      <c r="P294">
        <v>2</v>
      </c>
      <c r="Q294" s="11">
        <v>44499</v>
      </c>
      <c r="R294">
        <v>2515.7999999999997</v>
      </c>
      <c r="S294">
        <v>98295.900000000009</v>
      </c>
      <c r="T294">
        <v>95780.1</v>
      </c>
      <c r="U294" t="s">
        <v>462</v>
      </c>
      <c r="W294" s="11">
        <v>44500</v>
      </c>
      <c r="X294" s="11">
        <v>44499</v>
      </c>
    </row>
    <row r="295" spans="1:24" x14ac:dyDescent="0.45">
      <c r="A295" t="s">
        <v>72</v>
      </c>
      <c r="B295" t="s">
        <v>73</v>
      </c>
      <c r="C295">
        <v>6505</v>
      </c>
      <c r="D295">
        <v>1000</v>
      </c>
      <c r="E295" t="s">
        <v>39</v>
      </c>
      <c r="F295" t="s">
        <v>74</v>
      </c>
      <c r="G295">
        <v>15975685</v>
      </c>
      <c r="H295" t="s">
        <v>42</v>
      </c>
      <c r="I295" s="11">
        <v>44470</v>
      </c>
      <c r="J295" s="11">
        <v>44470</v>
      </c>
      <c r="K295" s="11">
        <v>45565</v>
      </c>
      <c r="M295" t="s">
        <v>43</v>
      </c>
      <c r="N295">
        <v>98471.38</v>
      </c>
      <c r="O295">
        <v>10</v>
      </c>
      <c r="P295">
        <v>3</v>
      </c>
      <c r="Q295" s="11">
        <v>44527</v>
      </c>
      <c r="R295">
        <v>2515.7999999999997</v>
      </c>
      <c r="S295">
        <v>95780.1</v>
      </c>
      <c r="T295">
        <v>93264.3</v>
      </c>
      <c r="U295" t="s">
        <v>462</v>
      </c>
      <c r="W295" s="11">
        <v>44530</v>
      </c>
      <c r="X295" s="11">
        <v>44527</v>
      </c>
    </row>
    <row r="296" spans="1:24" x14ac:dyDescent="0.45">
      <c r="A296" t="s">
        <v>72</v>
      </c>
      <c r="B296" t="s">
        <v>73</v>
      </c>
      <c r="C296">
        <v>6505</v>
      </c>
      <c r="D296">
        <v>1000</v>
      </c>
      <c r="E296" t="s">
        <v>39</v>
      </c>
      <c r="F296" t="s">
        <v>74</v>
      </c>
      <c r="G296">
        <v>15975685</v>
      </c>
      <c r="H296" t="s">
        <v>42</v>
      </c>
      <c r="I296" s="11">
        <v>44470</v>
      </c>
      <c r="J296" s="11">
        <v>44470</v>
      </c>
      <c r="K296" s="11">
        <v>45565</v>
      </c>
      <c r="M296" t="s">
        <v>43</v>
      </c>
      <c r="N296">
        <v>98471.38</v>
      </c>
      <c r="O296">
        <v>10</v>
      </c>
      <c r="P296">
        <v>4</v>
      </c>
      <c r="Q296" s="11">
        <v>44562</v>
      </c>
      <c r="R296">
        <v>3144.75</v>
      </c>
      <c r="S296">
        <v>93264.3</v>
      </c>
      <c r="T296">
        <v>90119.55</v>
      </c>
      <c r="U296" t="s">
        <v>462</v>
      </c>
      <c r="W296" s="11">
        <v>44592</v>
      </c>
      <c r="X296" s="11">
        <v>44562</v>
      </c>
    </row>
    <row r="297" spans="1:24" x14ac:dyDescent="0.45">
      <c r="A297" t="s">
        <v>72</v>
      </c>
      <c r="B297" t="s">
        <v>73</v>
      </c>
      <c r="C297">
        <v>6505</v>
      </c>
      <c r="D297">
        <v>1000</v>
      </c>
      <c r="E297" t="s">
        <v>39</v>
      </c>
      <c r="F297" t="s">
        <v>74</v>
      </c>
      <c r="G297">
        <v>15975685</v>
      </c>
      <c r="H297" t="s">
        <v>42</v>
      </c>
      <c r="I297" s="11">
        <v>44470</v>
      </c>
      <c r="J297" s="11">
        <v>44470</v>
      </c>
      <c r="K297" s="11">
        <v>45565</v>
      </c>
      <c r="M297" t="s">
        <v>43</v>
      </c>
      <c r="N297">
        <v>98471.38</v>
      </c>
      <c r="O297">
        <v>10</v>
      </c>
      <c r="P297">
        <v>5</v>
      </c>
      <c r="Q297" s="11">
        <v>44590</v>
      </c>
      <c r="R297">
        <v>2515.7999999999997</v>
      </c>
      <c r="S297">
        <v>90119.55</v>
      </c>
      <c r="T297">
        <v>87603.75</v>
      </c>
      <c r="U297" t="s">
        <v>462</v>
      </c>
      <c r="W297" s="11">
        <v>44592</v>
      </c>
      <c r="X297" s="11">
        <v>44590</v>
      </c>
    </row>
    <row r="298" spans="1:24" x14ac:dyDescent="0.45">
      <c r="A298" t="s">
        <v>72</v>
      </c>
      <c r="B298" t="s">
        <v>73</v>
      </c>
      <c r="C298">
        <v>6505</v>
      </c>
      <c r="D298">
        <v>1000</v>
      </c>
      <c r="E298" t="s">
        <v>39</v>
      </c>
      <c r="F298" t="s">
        <v>74</v>
      </c>
      <c r="G298">
        <v>15975685</v>
      </c>
      <c r="H298" t="s">
        <v>42</v>
      </c>
      <c r="I298" s="11">
        <v>44470</v>
      </c>
      <c r="J298" s="11">
        <v>44470</v>
      </c>
      <c r="K298" s="11">
        <v>45565</v>
      </c>
      <c r="M298" t="s">
        <v>43</v>
      </c>
      <c r="N298">
        <v>98471.38</v>
      </c>
      <c r="O298">
        <v>10</v>
      </c>
      <c r="P298">
        <v>6</v>
      </c>
      <c r="Q298" s="11">
        <v>44618</v>
      </c>
      <c r="R298">
        <v>2515.7999999999997</v>
      </c>
      <c r="S298">
        <v>87603.75</v>
      </c>
      <c r="T298">
        <v>85087.95</v>
      </c>
      <c r="U298" t="s">
        <v>462</v>
      </c>
      <c r="W298" s="11">
        <v>44620</v>
      </c>
      <c r="X298" s="11">
        <v>44618</v>
      </c>
    </row>
    <row r="299" spans="1:24" x14ac:dyDescent="0.45">
      <c r="A299" t="s">
        <v>72</v>
      </c>
      <c r="B299" t="s">
        <v>73</v>
      </c>
      <c r="C299">
        <v>6505</v>
      </c>
      <c r="D299">
        <v>1000</v>
      </c>
      <c r="E299" t="s">
        <v>39</v>
      </c>
      <c r="F299" t="s">
        <v>74</v>
      </c>
      <c r="G299">
        <v>15975685</v>
      </c>
      <c r="H299" t="s">
        <v>42</v>
      </c>
      <c r="I299" s="11">
        <v>44470</v>
      </c>
      <c r="J299" s="11">
        <v>44470</v>
      </c>
      <c r="K299" s="11">
        <v>45565</v>
      </c>
      <c r="M299" t="s">
        <v>43</v>
      </c>
      <c r="N299">
        <v>98471.38</v>
      </c>
      <c r="O299">
        <v>10</v>
      </c>
      <c r="P299">
        <v>7</v>
      </c>
      <c r="Q299" s="11">
        <v>44653</v>
      </c>
      <c r="R299">
        <v>3144.75</v>
      </c>
      <c r="S299">
        <v>85087.95</v>
      </c>
      <c r="T299">
        <v>81943.199999999997</v>
      </c>
      <c r="U299" t="s">
        <v>462</v>
      </c>
      <c r="W299" s="11">
        <v>44681</v>
      </c>
      <c r="X299" s="11">
        <v>44653</v>
      </c>
    </row>
    <row r="300" spans="1:24" x14ac:dyDescent="0.45">
      <c r="A300" t="s">
        <v>72</v>
      </c>
      <c r="B300" t="s">
        <v>73</v>
      </c>
      <c r="C300">
        <v>6505</v>
      </c>
      <c r="D300">
        <v>1000</v>
      </c>
      <c r="E300" t="s">
        <v>39</v>
      </c>
      <c r="F300" t="s">
        <v>74</v>
      </c>
      <c r="G300">
        <v>15975685</v>
      </c>
      <c r="H300" t="s">
        <v>42</v>
      </c>
      <c r="I300" s="11">
        <v>44470</v>
      </c>
      <c r="J300" s="11">
        <v>44470</v>
      </c>
      <c r="K300" s="11">
        <v>45565</v>
      </c>
      <c r="M300" t="s">
        <v>43</v>
      </c>
      <c r="N300">
        <v>98471.38</v>
      </c>
      <c r="O300">
        <v>10</v>
      </c>
      <c r="P300">
        <v>8</v>
      </c>
      <c r="Q300" s="11">
        <v>44681</v>
      </c>
      <c r="R300">
        <v>2515.7999999999997</v>
      </c>
      <c r="S300">
        <v>81943.199999999997</v>
      </c>
      <c r="T300">
        <v>79427.399999999994</v>
      </c>
      <c r="U300" t="s">
        <v>462</v>
      </c>
      <c r="W300" s="11">
        <v>44681</v>
      </c>
      <c r="X300" s="11">
        <v>44681</v>
      </c>
    </row>
    <row r="301" spans="1:24" x14ac:dyDescent="0.45">
      <c r="A301" t="s">
        <v>72</v>
      </c>
      <c r="B301" t="s">
        <v>73</v>
      </c>
      <c r="C301">
        <v>6505</v>
      </c>
      <c r="D301">
        <v>1000</v>
      </c>
      <c r="E301" t="s">
        <v>39</v>
      </c>
      <c r="F301" t="s">
        <v>74</v>
      </c>
      <c r="G301">
        <v>15975685</v>
      </c>
      <c r="H301" t="s">
        <v>42</v>
      </c>
      <c r="I301" s="11">
        <v>44470</v>
      </c>
      <c r="J301" s="11">
        <v>44470</v>
      </c>
      <c r="K301" s="11">
        <v>45565</v>
      </c>
      <c r="M301" t="s">
        <v>43</v>
      </c>
      <c r="N301">
        <v>98471.38</v>
      </c>
      <c r="O301">
        <v>10</v>
      </c>
      <c r="P301">
        <v>9</v>
      </c>
      <c r="Q301" s="11">
        <v>44709</v>
      </c>
      <c r="R301">
        <v>2515.7999999999997</v>
      </c>
      <c r="S301">
        <v>79427.399999999994</v>
      </c>
      <c r="T301">
        <v>76911.599999999991</v>
      </c>
      <c r="U301" t="s">
        <v>462</v>
      </c>
      <c r="W301" s="11">
        <v>44712</v>
      </c>
      <c r="X301" s="11">
        <v>44709</v>
      </c>
    </row>
    <row r="302" spans="1:24" x14ac:dyDescent="0.45">
      <c r="A302" t="s">
        <v>72</v>
      </c>
      <c r="B302" t="s">
        <v>73</v>
      </c>
      <c r="C302">
        <v>6505</v>
      </c>
      <c r="D302">
        <v>1000</v>
      </c>
      <c r="E302" t="s">
        <v>39</v>
      </c>
      <c r="F302" t="s">
        <v>74</v>
      </c>
      <c r="G302">
        <v>15975685</v>
      </c>
      <c r="H302" t="s">
        <v>42</v>
      </c>
      <c r="I302" s="11">
        <v>44470</v>
      </c>
      <c r="J302" s="11">
        <v>44470</v>
      </c>
      <c r="K302" s="11">
        <v>45565</v>
      </c>
      <c r="M302" t="s">
        <v>43</v>
      </c>
      <c r="N302">
        <v>98471.38</v>
      </c>
      <c r="O302">
        <v>10</v>
      </c>
      <c r="P302">
        <v>10</v>
      </c>
      <c r="Q302" s="11">
        <v>44744</v>
      </c>
      <c r="R302">
        <v>3144.75</v>
      </c>
      <c r="S302">
        <v>76911.599999999991</v>
      </c>
      <c r="T302">
        <v>73766.849999999991</v>
      </c>
      <c r="U302" t="s">
        <v>462</v>
      </c>
      <c r="W302" s="11">
        <v>44773</v>
      </c>
      <c r="X302" s="11">
        <v>44744</v>
      </c>
    </row>
    <row r="303" spans="1:24" x14ac:dyDescent="0.45">
      <c r="A303" t="s">
        <v>72</v>
      </c>
      <c r="B303" t="s">
        <v>73</v>
      </c>
      <c r="C303">
        <v>6505</v>
      </c>
      <c r="D303">
        <v>1000</v>
      </c>
      <c r="E303" t="s">
        <v>39</v>
      </c>
      <c r="F303" t="s">
        <v>74</v>
      </c>
      <c r="G303">
        <v>15975685</v>
      </c>
      <c r="H303" t="s">
        <v>42</v>
      </c>
      <c r="I303" s="11">
        <v>44470</v>
      </c>
      <c r="J303" s="11">
        <v>44470</v>
      </c>
      <c r="K303" s="11">
        <v>45565</v>
      </c>
      <c r="M303" t="s">
        <v>43</v>
      </c>
      <c r="N303">
        <v>98471.38</v>
      </c>
      <c r="O303">
        <v>10</v>
      </c>
      <c r="P303">
        <v>11</v>
      </c>
      <c r="Q303" s="11">
        <v>44772</v>
      </c>
      <c r="R303">
        <v>2515.7999999999997</v>
      </c>
      <c r="S303">
        <v>73766.849999999991</v>
      </c>
      <c r="T303">
        <v>71251.049999999988</v>
      </c>
      <c r="U303" t="s">
        <v>462</v>
      </c>
      <c r="W303" s="11">
        <v>44773</v>
      </c>
      <c r="X303" s="11">
        <v>44772</v>
      </c>
    </row>
    <row r="304" spans="1:24" x14ac:dyDescent="0.45">
      <c r="A304" t="s">
        <v>72</v>
      </c>
      <c r="B304" t="s">
        <v>73</v>
      </c>
      <c r="C304">
        <v>6505</v>
      </c>
      <c r="D304">
        <v>1000</v>
      </c>
      <c r="E304" t="s">
        <v>39</v>
      </c>
      <c r="F304" t="s">
        <v>74</v>
      </c>
      <c r="G304">
        <v>15975685</v>
      </c>
      <c r="H304" t="s">
        <v>42</v>
      </c>
      <c r="I304" s="11">
        <v>44470</v>
      </c>
      <c r="J304" s="11">
        <v>44470</v>
      </c>
      <c r="K304" s="11">
        <v>45565</v>
      </c>
      <c r="M304" t="s">
        <v>43</v>
      </c>
      <c r="N304">
        <v>98471.38</v>
      </c>
      <c r="O304">
        <v>10</v>
      </c>
      <c r="P304">
        <v>12</v>
      </c>
      <c r="Q304" s="11">
        <v>44800</v>
      </c>
      <c r="R304">
        <v>2515.7999999999997</v>
      </c>
      <c r="S304">
        <v>71251.049999999988</v>
      </c>
      <c r="T304">
        <v>68735.249999999985</v>
      </c>
      <c r="U304" t="s">
        <v>462</v>
      </c>
      <c r="W304" s="11">
        <v>44804</v>
      </c>
      <c r="X304" s="11">
        <v>44800</v>
      </c>
    </row>
    <row r="305" spans="1:24" x14ac:dyDescent="0.45">
      <c r="A305" t="s">
        <v>72</v>
      </c>
      <c r="B305" t="s">
        <v>73</v>
      </c>
      <c r="C305">
        <v>6505</v>
      </c>
      <c r="D305">
        <v>1000</v>
      </c>
      <c r="E305" t="s">
        <v>39</v>
      </c>
      <c r="F305" t="s">
        <v>74</v>
      </c>
      <c r="G305">
        <v>15975685</v>
      </c>
      <c r="H305" t="s">
        <v>42</v>
      </c>
      <c r="I305" s="11">
        <v>44470</v>
      </c>
      <c r="J305" s="11">
        <v>44470</v>
      </c>
      <c r="K305" s="11">
        <v>45565</v>
      </c>
      <c r="M305" t="s">
        <v>43</v>
      </c>
      <c r="N305">
        <v>98471.38</v>
      </c>
      <c r="O305">
        <v>10</v>
      </c>
      <c r="P305">
        <v>13</v>
      </c>
      <c r="Q305" s="11">
        <v>44835</v>
      </c>
      <c r="R305">
        <v>3144.75</v>
      </c>
      <c r="S305">
        <v>68735.249999999985</v>
      </c>
      <c r="T305">
        <v>65590.499999999985</v>
      </c>
      <c r="U305" t="s">
        <v>462</v>
      </c>
      <c r="W305" s="11">
        <v>44865</v>
      </c>
      <c r="X305" s="11">
        <v>44835</v>
      </c>
    </row>
    <row r="306" spans="1:24" x14ac:dyDescent="0.45">
      <c r="A306" t="s">
        <v>72</v>
      </c>
      <c r="B306" t="s">
        <v>73</v>
      </c>
      <c r="C306">
        <v>6505</v>
      </c>
      <c r="D306">
        <v>1000</v>
      </c>
      <c r="E306" t="s">
        <v>39</v>
      </c>
      <c r="F306" t="s">
        <v>74</v>
      </c>
      <c r="G306">
        <v>15975685</v>
      </c>
      <c r="H306" t="s">
        <v>42</v>
      </c>
      <c r="I306" s="11">
        <v>44470</v>
      </c>
      <c r="J306" s="11">
        <v>44470</v>
      </c>
      <c r="K306" s="11">
        <v>45565</v>
      </c>
      <c r="M306" t="s">
        <v>43</v>
      </c>
      <c r="N306">
        <v>98471.38</v>
      </c>
      <c r="O306">
        <v>10</v>
      </c>
      <c r="P306">
        <v>14</v>
      </c>
      <c r="Q306" s="11">
        <v>44863</v>
      </c>
      <c r="R306">
        <v>2515.7999999999997</v>
      </c>
      <c r="S306">
        <v>65590.499999999985</v>
      </c>
      <c r="T306">
        <v>63074.699999999983</v>
      </c>
      <c r="U306" t="s">
        <v>462</v>
      </c>
      <c r="W306" s="11">
        <v>44865</v>
      </c>
      <c r="X306" s="11">
        <v>44863</v>
      </c>
    </row>
    <row r="307" spans="1:24" x14ac:dyDescent="0.45">
      <c r="A307" t="s">
        <v>72</v>
      </c>
      <c r="B307" t="s">
        <v>73</v>
      </c>
      <c r="C307">
        <v>6505</v>
      </c>
      <c r="D307">
        <v>1000</v>
      </c>
      <c r="E307" t="s">
        <v>39</v>
      </c>
      <c r="F307" t="s">
        <v>74</v>
      </c>
      <c r="G307">
        <v>15975685</v>
      </c>
      <c r="H307" t="s">
        <v>42</v>
      </c>
      <c r="I307" s="11">
        <v>44470</v>
      </c>
      <c r="J307" s="11">
        <v>44470</v>
      </c>
      <c r="K307" s="11">
        <v>45565</v>
      </c>
      <c r="M307" t="s">
        <v>43</v>
      </c>
      <c r="N307">
        <v>98471.38</v>
      </c>
      <c r="O307">
        <v>10</v>
      </c>
      <c r="P307">
        <v>15</v>
      </c>
      <c r="Q307" s="11">
        <v>44891</v>
      </c>
      <c r="R307">
        <v>2515.7999999999997</v>
      </c>
      <c r="S307">
        <v>63074.699999999983</v>
      </c>
      <c r="T307">
        <v>60558.89999999998</v>
      </c>
      <c r="U307" t="s">
        <v>462</v>
      </c>
      <c r="W307" s="11">
        <v>44895</v>
      </c>
      <c r="X307" s="11">
        <v>44891</v>
      </c>
    </row>
    <row r="308" spans="1:24" x14ac:dyDescent="0.45">
      <c r="A308" t="s">
        <v>72</v>
      </c>
      <c r="B308" t="s">
        <v>73</v>
      </c>
      <c r="C308">
        <v>6505</v>
      </c>
      <c r="D308">
        <v>1000</v>
      </c>
      <c r="E308" t="s">
        <v>39</v>
      </c>
      <c r="F308" t="s">
        <v>74</v>
      </c>
      <c r="G308">
        <v>15975685</v>
      </c>
      <c r="H308" t="s">
        <v>42</v>
      </c>
      <c r="I308" s="11">
        <v>44470</v>
      </c>
      <c r="J308" s="11">
        <v>44470</v>
      </c>
      <c r="K308" s="11">
        <v>45565</v>
      </c>
      <c r="M308" t="s">
        <v>43</v>
      </c>
      <c r="N308">
        <v>98471.38</v>
      </c>
      <c r="O308">
        <v>10</v>
      </c>
      <c r="P308">
        <v>16</v>
      </c>
      <c r="Q308" s="11">
        <v>44926</v>
      </c>
      <c r="R308">
        <v>3144.75</v>
      </c>
      <c r="S308">
        <v>60558.89999999998</v>
      </c>
      <c r="T308">
        <v>57414.14999999998</v>
      </c>
      <c r="U308" t="s">
        <v>462</v>
      </c>
      <c r="W308" s="11">
        <v>44926</v>
      </c>
      <c r="X308" s="11">
        <v>44926</v>
      </c>
    </row>
    <row r="309" spans="1:24" x14ac:dyDescent="0.45">
      <c r="A309" t="s">
        <v>72</v>
      </c>
      <c r="B309" t="s">
        <v>73</v>
      </c>
      <c r="C309">
        <v>6505</v>
      </c>
      <c r="D309">
        <v>1000</v>
      </c>
      <c r="E309" t="s">
        <v>39</v>
      </c>
      <c r="F309" t="s">
        <v>74</v>
      </c>
      <c r="G309">
        <v>15975685</v>
      </c>
      <c r="H309" t="s">
        <v>42</v>
      </c>
      <c r="I309" s="11">
        <v>44470</v>
      </c>
      <c r="J309" s="11">
        <v>44470</v>
      </c>
      <c r="K309" s="11">
        <v>45565</v>
      </c>
      <c r="M309" t="s">
        <v>43</v>
      </c>
      <c r="N309">
        <v>98471.38</v>
      </c>
      <c r="O309">
        <v>10</v>
      </c>
      <c r="P309">
        <v>17</v>
      </c>
      <c r="Q309" s="11">
        <v>44954</v>
      </c>
      <c r="R309">
        <v>2515.7999999999997</v>
      </c>
      <c r="S309">
        <v>57414.14999999998</v>
      </c>
      <c r="T309">
        <v>54898.349999999977</v>
      </c>
      <c r="U309" t="s">
        <v>462</v>
      </c>
      <c r="W309" s="11">
        <v>44957</v>
      </c>
      <c r="X309" s="11">
        <v>44954</v>
      </c>
    </row>
    <row r="310" spans="1:24" x14ac:dyDescent="0.45">
      <c r="A310" t="s">
        <v>72</v>
      </c>
      <c r="B310" t="s">
        <v>73</v>
      </c>
      <c r="C310">
        <v>6505</v>
      </c>
      <c r="D310">
        <v>1000</v>
      </c>
      <c r="E310" t="s">
        <v>39</v>
      </c>
      <c r="F310" t="s">
        <v>74</v>
      </c>
      <c r="G310">
        <v>15975685</v>
      </c>
      <c r="H310" t="s">
        <v>42</v>
      </c>
      <c r="I310" s="11">
        <v>44470</v>
      </c>
      <c r="J310" s="11">
        <v>44470</v>
      </c>
      <c r="K310" s="11">
        <v>45565</v>
      </c>
      <c r="M310" t="s">
        <v>43</v>
      </c>
      <c r="N310">
        <v>98471.38</v>
      </c>
      <c r="O310">
        <v>10</v>
      </c>
      <c r="P310">
        <v>18</v>
      </c>
      <c r="Q310" s="11">
        <v>44982</v>
      </c>
      <c r="R310">
        <v>2515.7999999999997</v>
      </c>
      <c r="S310">
        <v>54898.349999999977</v>
      </c>
      <c r="T310">
        <v>52382.549999999974</v>
      </c>
      <c r="U310" t="s">
        <v>462</v>
      </c>
      <c r="W310" s="11">
        <v>44985</v>
      </c>
      <c r="X310" s="11">
        <v>44982</v>
      </c>
    </row>
    <row r="311" spans="1:24" x14ac:dyDescent="0.45">
      <c r="A311" t="s">
        <v>72</v>
      </c>
      <c r="B311" t="s">
        <v>73</v>
      </c>
      <c r="C311">
        <v>6505</v>
      </c>
      <c r="D311">
        <v>1000</v>
      </c>
      <c r="E311" t="s">
        <v>39</v>
      </c>
      <c r="F311" t="s">
        <v>74</v>
      </c>
      <c r="G311">
        <v>15975685</v>
      </c>
      <c r="H311" t="s">
        <v>42</v>
      </c>
      <c r="I311" s="11">
        <v>44470</v>
      </c>
      <c r="J311" s="11">
        <v>44470</v>
      </c>
      <c r="K311" s="11">
        <v>45565</v>
      </c>
      <c r="M311" t="s">
        <v>43</v>
      </c>
      <c r="N311">
        <v>98471.38</v>
      </c>
      <c r="O311">
        <v>10</v>
      </c>
      <c r="P311">
        <v>19</v>
      </c>
      <c r="Q311" s="11">
        <v>45017</v>
      </c>
      <c r="R311">
        <v>3144.75</v>
      </c>
      <c r="S311">
        <v>52382.549999999974</v>
      </c>
      <c r="T311">
        <v>49237.799999999974</v>
      </c>
      <c r="U311" t="s">
        <v>462</v>
      </c>
      <c r="W311" s="11">
        <v>45046</v>
      </c>
      <c r="X311" s="11">
        <v>45017</v>
      </c>
    </row>
    <row r="312" spans="1:24" x14ac:dyDescent="0.45">
      <c r="A312" t="s">
        <v>72</v>
      </c>
      <c r="B312" t="s">
        <v>73</v>
      </c>
      <c r="C312">
        <v>6505</v>
      </c>
      <c r="D312">
        <v>1000</v>
      </c>
      <c r="E312" t="s">
        <v>39</v>
      </c>
      <c r="F312" t="s">
        <v>74</v>
      </c>
      <c r="G312">
        <v>15975685</v>
      </c>
      <c r="H312" t="s">
        <v>42</v>
      </c>
      <c r="I312" s="11">
        <v>44470</v>
      </c>
      <c r="J312" s="11">
        <v>44470</v>
      </c>
      <c r="K312" s="11">
        <v>45565</v>
      </c>
      <c r="M312" t="s">
        <v>43</v>
      </c>
      <c r="N312">
        <v>98471.38</v>
      </c>
      <c r="O312">
        <v>10</v>
      </c>
      <c r="P312">
        <v>20</v>
      </c>
      <c r="Q312" s="11">
        <v>45045</v>
      </c>
      <c r="R312">
        <v>2515.7999999999997</v>
      </c>
      <c r="S312">
        <v>49237.799999999974</v>
      </c>
      <c r="T312">
        <v>46721.999999999971</v>
      </c>
      <c r="U312" t="s">
        <v>462</v>
      </c>
      <c r="W312" s="11">
        <v>45046</v>
      </c>
      <c r="X312" s="11">
        <v>45045</v>
      </c>
    </row>
    <row r="313" spans="1:24" x14ac:dyDescent="0.45">
      <c r="A313" t="s">
        <v>72</v>
      </c>
      <c r="B313" t="s">
        <v>73</v>
      </c>
      <c r="C313">
        <v>6505</v>
      </c>
      <c r="D313">
        <v>1000</v>
      </c>
      <c r="E313" t="s">
        <v>39</v>
      </c>
      <c r="F313" t="s">
        <v>74</v>
      </c>
      <c r="G313">
        <v>15975685</v>
      </c>
      <c r="H313" t="s">
        <v>42</v>
      </c>
      <c r="I313" s="11">
        <v>44470</v>
      </c>
      <c r="J313" s="11">
        <v>44470</v>
      </c>
      <c r="K313" s="11">
        <v>45565</v>
      </c>
      <c r="M313" t="s">
        <v>43</v>
      </c>
      <c r="N313">
        <v>98471.38</v>
      </c>
      <c r="O313">
        <v>10</v>
      </c>
      <c r="P313">
        <v>21</v>
      </c>
      <c r="Q313" s="11">
        <v>45073</v>
      </c>
      <c r="R313">
        <v>2515.7999999999997</v>
      </c>
      <c r="S313">
        <v>46721.999999999971</v>
      </c>
      <c r="T313">
        <v>44206.199999999968</v>
      </c>
      <c r="U313" t="s">
        <v>462</v>
      </c>
      <c r="W313" s="11">
        <v>45077</v>
      </c>
      <c r="X313" s="11">
        <v>45073</v>
      </c>
    </row>
    <row r="314" spans="1:24" x14ac:dyDescent="0.45">
      <c r="A314" t="s">
        <v>72</v>
      </c>
      <c r="B314" t="s">
        <v>73</v>
      </c>
      <c r="C314">
        <v>6505</v>
      </c>
      <c r="D314">
        <v>1000</v>
      </c>
      <c r="E314" t="s">
        <v>39</v>
      </c>
      <c r="F314" t="s">
        <v>74</v>
      </c>
      <c r="G314">
        <v>15975685</v>
      </c>
      <c r="H314" t="s">
        <v>42</v>
      </c>
      <c r="I314" s="11">
        <v>44470</v>
      </c>
      <c r="J314" s="11">
        <v>44470</v>
      </c>
      <c r="K314" s="11">
        <v>45565</v>
      </c>
      <c r="M314" t="s">
        <v>43</v>
      </c>
      <c r="N314">
        <v>98471.38</v>
      </c>
      <c r="O314">
        <v>10</v>
      </c>
      <c r="P314">
        <v>22</v>
      </c>
      <c r="Q314" s="11">
        <v>45108</v>
      </c>
      <c r="R314">
        <v>3144.75</v>
      </c>
      <c r="S314">
        <v>44206.199999999968</v>
      </c>
      <c r="T314">
        <v>41061.449999999968</v>
      </c>
      <c r="U314" t="s">
        <v>462</v>
      </c>
      <c r="W314" s="11">
        <v>45138</v>
      </c>
      <c r="X314" s="11">
        <v>45108</v>
      </c>
    </row>
    <row r="315" spans="1:24" x14ac:dyDescent="0.45">
      <c r="A315" t="s">
        <v>72</v>
      </c>
      <c r="B315" t="s">
        <v>73</v>
      </c>
      <c r="C315">
        <v>6505</v>
      </c>
      <c r="D315">
        <v>1000</v>
      </c>
      <c r="E315" t="s">
        <v>39</v>
      </c>
      <c r="F315" t="s">
        <v>74</v>
      </c>
      <c r="G315">
        <v>15975685</v>
      </c>
      <c r="H315" t="s">
        <v>42</v>
      </c>
      <c r="I315" s="11">
        <v>44470</v>
      </c>
      <c r="J315" s="11">
        <v>44470</v>
      </c>
      <c r="K315" s="11">
        <v>45565</v>
      </c>
      <c r="M315" t="s">
        <v>43</v>
      </c>
      <c r="N315">
        <v>98471.38</v>
      </c>
      <c r="O315">
        <v>10</v>
      </c>
      <c r="P315">
        <v>23</v>
      </c>
      <c r="Q315" s="11">
        <v>45136</v>
      </c>
      <c r="R315">
        <v>2515.7999999999997</v>
      </c>
      <c r="S315">
        <v>41061.449999999968</v>
      </c>
      <c r="T315">
        <v>38545.649999999965</v>
      </c>
      <c r="U315" t="s">
        <v>462</v>
      </c>
      <c r="W315" s="11">
        <v>45138</v>
      </c>
      <c r="X315" s="11">
        <v>45136</v>
      </c>
    </row>
    <row r="316" spans="1:24" x14ac:dyDescent="0.45">
      <c r="A316" t="s">
        <v>72</v>
      </c>
      <c r="B316" t="s">
        <v>73</v>
      </c>
      <c r="C316">
        <v>6505</v>
      </c>
      <c r="D316">
        <v>1000</v>
      </c>
      <c r="E316" t="s">
        <v>39</v>
      </c>
      <c r="F316" t="s">
        <v>74</v>
      </c>
      <c r="G316">
        <v>15975685</v>
      </c>
      <c r="H316" t="s">
        <v>42</v>
      </c>
      <c r="I316" s="11">
        <v>44470</v>
      </c>
      <c r="J316" s="11">
        <v>44470</v>
      </c>
      <c r="K316" s="11">
        <v>45565</v>
      </c>
      <c r="M316" t="s">
        <v>43</v>
      </c>
      <c r="N316">
        <v>98471.38</v>
      </c>
      <c r="O316">
        <v>10</v>
      </c>
      <c r="P316">
        <v>24</v>
      </c>
      <c r="Q316" s="11">
        <v>45164</v>
      </c>
      <c r="R316">
        <v>2515.7999999999997</v>
      </c>
      <c r="S316">
        <v>38545.649999999965</v>
      </c>
      <c r="T316">
        <v>36029.849999999962</v>
      </c>
      <c r="U316" t="s">
        <v>462</v>
      </c>
      <c r="W316" s="11">
        <v>45169</v>
      </c>
      <c r="X316" s="11">
        <v>45164</v>
      </c>
    </row>
    <row r="317" spans="1:24" x14ac:dyDescent="0.45">
      <c r="A317" t="s">
        <v>72</v>
      </c>
      <c r="B317" t="s">
        <v>73</v>
      </c>
      <c r="C317">
        <v>6505</v>
      </c>
      <c r="D317">
        <v>1000</v>
      </c>
      <c r="E317" t="s">
        <v>39</v>
      </c>
      <c r="F317" t="s">
        <v>74</v>
      </c>
      <c r="G317">
        <v>15975685</v>
      </c>
      <c r="H317" t="s">
        <v>42</v>
      </c>
      <c r="I317" s="11">
        <v>44470</v>
      </c>
      <c r="J317" s="11">
        <v>44470</v>
      </c>
      <c r="K317" s="11">
        <v>45565</v>
      </c>
      <c r="M317" t="s">
        <v>43</v>
      </c>
      <c r="N317">
        <v>98471.38</v>
      </c>
      <c r="O317">
        <v>10</v>
      </c>
      <c r="P317">
        <v>25</v>
      </c>
      <c r="Q317" s="11">
        <v>45199</v>
      </c>
      <c r="R317">
        <v>3144.75</v>
      </c>
      <c r="S317">
        <v>36029.849999999962</v>
      </c>
      <c r="T317">
        <v>32885.099999999962</v>
      </c>
      <c r="U317" t="s">
        <v>462</v>
      </c>
      <c r="W317" s="11">
        <v>45199</v>
      </c>
      <c r="X317" s="11">
        <v>45199</v>
      </c>
    </row>
    <row r="318" spans="1:24" x14ac:dyDescent="0.45">
      <c r="A318" t="s">
        <v>72</v>
      </c>
      <c r="B318" t="s">
        <v>73</v>
      </c>
      <c r="C318">
        <v>6505</v>
      </c>
      <c r="D318">
        <v>1000</v>
      </c>
      <c r="E318" t="s">
        <v>39</v>
      </c>
      <c r="F318" t="s">
        <v>74</v>
      </c>
      <c r="G318">
        <v>15975685</v>
      </c>
      <c r="H318" t="s">
        <v>42</v>
      </c>
      <c r="I318" s="11">
        <v>44470</v>
      </c>
      <c r="J318" s="11">
        <v>44470</v>
      </c>
      <c r="K318" s="11">
        <v>45565</v>
      </c>
      <c r="M318" t="s">
        <v>43</v>
      </c>
      <c r="N318">
        <v>98471.38</v>
      </c>
      <c r="O318">
        <v>10</v>
      </c>
      <c r="P318">
        <v>26</v>
      </c>
      <c r="Q318" s="11">
        <v>45227</v>
      </c>
      <c r="R318">
        <v>2515.7999999999997</v>
      </c>
      <c r="S318">
        <v>32885.099999999962</v>
      </c>
      <c r="T318">
        <v>30369.299999999963</v>
      </c>
      <c r="U318" t="s">
        <v>462</v>
      </c>
      <c r="W318" s="11">
        <v>45230</v>
      </c>
      <c r="X318" s="11">
        <v>45227</v>
      </c>
    </row>
    <row r="319" spans="1:24" x14ac:dyDescent="0.45">
      <c r="A319" t="s">
        <v>72</v>
      </c>
      <c r="B319" t="s">
        <v>73</v>
      </c>
      <c r="C319">
        <v>6505</v>
      </c>
      <c r="D319">
        <v>1000</v>
      </c>
      <c r="E319" t="s">
        <v>39</v>
      </c>
      <c r="F319" t="s">
        <v>74</v>
      </c>
      <c r="G319">
        <v>15975685</v>
      </c>
      <c r="H319" t="s">
        <v>42</v>
      </c>
      <c r="I319" s="11">
        <v>44470</v>
      </c>
      <c r="J319" s="11">
        <v>44470</v>
      </c>
      <c r="K319" s="11">
        <v>45565</v>
      </c>
      <c r="M319" t="s">
        <v>43</v>
      </c>
      <c r="N319">
        <v>98471.38</v>
      </c>
      <c r="O319">
        <v>10</v>
      </c>
      <c r="P319">
        <v>27</v>
      </c>
      <c r="Q319" s="11">
        <v>45255</v>
      </c>
      <c r="R319">
        <v>2515.7999999999997</v>
      </c>
      <c r="S319">
        <v>30369.299999999963</v>
      </c>
      <c r="T319">
        <v>27853.499999999964</v>
      </c>
      <c r="U319" t="s">
        <v>462</v>
      </c>
      <c r="W319" s="11">
        <v>45260</v>
      </c>
      <c r="X319" s="11">
        <v>45255</v>
      </c>
    </row>
    <row r="320" spans="1:24" x14ac:dyDescent="0.45">
      <c r="A320" t="s">
        <v>72</v>
      </c>
      <c r="B320" t="s">
        <v>73</v>
      </c>
      <c r="C320">
        <v>6505</v>
      </c>
      <c r="D320">
        <v>1000</v>
      </c>
      <c r="E320" t="s">
        <v>39</v>
      </c>
      <c r="F320" t="s">
        <v>74</v>
      </c>
      <c r="G320">
        <v>15975685</v>
      </c>
      <c r="H320" t="s">
        <v>42</v>
      </c>
      <c r="I320" s="11">
        <v>44470</v>
      </c>
      <c r="J320" s="11">
        <v>44470</v>
      </c>
      <c r="K320" s="11">
        <v>45565</v>
      </c>
      <c r="M320" t="s">
        <v>43</v>
      </c>
      <c r="N320">
        <v>98471.38</v>
      </c>
      <c r="O320">
        <v>10</v>
      </c>
      <c r="P320">
        <v>28</v>
      </c>
      <c r="Q320" s="11">
        <v>45290</v>
      </c>
      <c r="R320">
        <v>3144.75</v>
      </c>
      <c r="S320">
        <v>27853.499999999964</v>
      </c>
      <c r="T320">
        <v>24708.749999999964</v>
      </c>
      <c r="U320" t="s">
        <v>462</v>
      </c>
      <c r="W320" s="11">
        <v>45291</v>
      </c>
      <c r="X320" s="11">
        <v>45290</v>
      </c>
    </row>
    <row r="321" spans="1:24" x14ac:dyDescent="0.45">
      <c r="A321" t="s">
        <v>72</v>
      </c>
      <c r="B321" t="s">
        <v>73</v>
      </c>
      <c r="C321">
        <v>6505</v>
      </c>
      <c r="D321">
        <v>1000</v>
      </c>
      <c r="E321" t="s">
        <v>39</v>
      </c>
      <c r="F321" t="s">
        <v>74</v>
      </c>
      <c r="G321">
        <v>15975685</v>
      </c>
      <c r="H321" t="s">
        <v>42</v>
      </c>
      <c r="I321" s="11">
        <v>44470</v>
      </c>
      <c r="J321" s="11">
        <v>44470</v>
      </c>
      <c r="K321" s="11">
        <v>45565</v>
      </c>
      <c r="M321" t="s">
        <v>43</v>
      </c>
      <c r="N321">
        <v>98471.38</v>
      </c>
      <c r="O321">
        <v>10</v>
      </c>
      <c r="P321">
        <v>29</v>
      </c>
      <c r="Q321" s="11">
        <v>45325</v>
      </c>
      <c r="R321">
        <v>3144.75</v>
      </c>
      <c r="S321">
        <v>24708.749999999964</v>
      </c>
      <c r="T321">
        <v>21563.999999999964</v>
      </c>
      <c r="U321" t="s">
        <v>462</v>
      </c>
      <c r="W321" s="11">
        <v>45351</v>
      </c>
      <c r="X321" s="11">
        <v>45325</v>
      </c>
    </row>
    <row r="322" spans="1:24" x14ac:dyDescent="0.45">
      <c r="A322" t="s">
        <v>72</v>
      </c>
      <c r="B322" t="s">
        <v>73</v>
      </c>
      <c r="C322">
        <v>6505</v>
      </c>
      <c r="D322">
        <v>1000</v>
      </c>
      <c r="E322" t="s">
        <v>39</v>
      </c>
      <c r="F322" t="s">
        <v>74</v>
      </c>
      <c r="G322">
        <v>15975685</v>
      </c>
      <c r="H322" t="s">
        <v>42</v>
      </c>
      <c r="I322" s="11">
        <v>44470</v>
      </c>
      <c r="J322" s="11">
        <v>44470</v>
      </c>
      <c r="K322" s="11">
        <v>45565</v>
      </c>
      <c r="M322" t="s">
        <v>43</v>
      </c>
      <c r="N322">
        <v>98471.38</v>
      </c>
      <c r="O322">
        <v>10</v>
      </c>
      <c r="P322">
        <v>30</v>
      </c>
      <c r="Q322" s="11">
        <v>45353</v>
      </c>
      <c r="R322">
        <v>2515.7999999999997</v>
      </c>
      <c r="S322">
        <v>21563.999999999964</v>
      </c>
      <c r="T322">
        <v>19048.199999999964</v>
      </c>
      <c r="U322" t="s">
        <v>462</v>
      </c>
      <c r="W322" s="11">
        <v>45382</v>
      </c>
      <c r="X322" s="11">
        <v>45353</v>
      </c>
    </row>
    <row r="323" spans="1:24" x14ac:dyDescent="0.45">
      <c r="A323" t="s">
        <v>72</v>
      </c>
      <c r="B323" t="s">
        <v>73</v>
      </c>
      <c r="C323">
        <v>6505</v>
      </c>
      <c r="D323">
        <v>1000</v>
      </c>
      <c r="E323" t="s">
        <v>39</v>
      </c>
      <c r="F323" t="s">
        <v>74</v>
      </c>
      <c r="G323">
        <v>15975685</v>
      </c>
      <c r="H323" t="s">
        <v>42</v>
      </c>
      <c r="I323" s="11">
        <v>44470</v>
      </c>
      <c r="J323" s="11">
        <v>44470</v>
      </c>
      <c r="K323" s="11">
        <v>45565</v>
      </c>
      <c r="M323" t="s">
        <v>43</v>
      </c>
      <c r="N323">
        <v>98471.38</v>
      </c>
      <c r="O323">
        <v>10</v>
      </c>
      <c r="P323">
        <v>31</v>
      </c>
      <c r="Q323" s="11">
        <v>45388</v>
      </c>
      <c r="R323">
        <v>3144.75</v>
      </c>
      <c r="S323">
        <v>19048.199999999964</v>
      </c>
      <c r="T323">
        <v>15903.449999999964</v>
      </c>
      <c r="U323" t="s">
        <v>462</v>
      </c>
      <c r="W323" s="11">
        <v>45412</v>
      </c>
      <c r="X323" s="11">
        <v>45388</v>
      </c>
    </row>
    <row r="324" spans="1:24" x14ac:dyDescent="0.45">
      <c r="A324" t="s">
        <v>72</v>
      </c>
      <c r="B324" t="s">
        <v>73</v>
      </c>
      <c r="C324">
        <v>6505</v>
      </c>
      <c r="D324">
        <v>1000</v>
      </c>
      <c r="E324" t="s">
        <v>39</v>
      </c>
      <c r="F324" t="s">
        <v>74</v>
      </c>
      <c r="G324">
        <v>15975685</v>
      </c>
      <c r="H324" t="s">
        <v>42</v>
      </c>
      <c r="I324" s="11">
        <v>44470</v>
      </c>
      <c r="J324" s="11">
        <v>44470</v>
      </c>
      <c r="K324" s="11">
        <v>45565</v>
      </c>
      <c r="M324" t="s">
        <v>43</v>
      </c>
      <c r="N324">
        <v>98471.38</v>
      </c>
      <c r="O324">
        <v>10</v>
      </c>
      <c r="P324">
        <v>32</v>
      </c>
      <c r="Q324" s="11">
        <v>45416</v>
      </c>
      <c r="R324">
        <v>2515.7999999999997</v>
      </c>
      <c r="S324">
        <v>15903.449999999964</v>
      </c>
      <c r="T324">
        <v>13387.649999999965</v>
      </c>
      <c r="U324" t="s">
        <v>462</v>
      </c>
      <c r="W324" s="11">
        <v>45443</v>
      </c>
      <c r="X324" s="11">
        <v>45416</v>
      </c>
    </row>
    <row r="325" spans="1:24" x14ac:dyDescent="0.45">
      <c r="A325" t="s">
        <v>72</v>
      </c>
      <c r="B325" t="s">
        <v>73</v>
      </c>
      <c r="C325">
        <v>6505</v>
      </c>
      <c r="D325">
        <v>1000</v>
      </c>
      <c r="E325" t="s">
        <v>39</v>
      </c>
      <c r="F325" t="s">
        <v>74</v>
      </c>
      <c r="G325">
        <v>15975685</v>
      </c>
      <c r="H325" t="s">
        <v>42</v>
      </c>
      <c r="I325" s="11">
        <v>44470</v>
      </c>
      <c r="J325" s="11">
        <v>44470</v>
      </c>
      <c r="K325" s="11">
        <v>45565</v>
      </c>
      <c r="M325" t="s">
        <v>43</v>
      </c>
      <c r="N325">
        <v>98471.38</v>
      </c>
      <c r="O325">
        <v>10</v>
      </c>
      <c r="P325">
        <v>33</v>
      </c>
      <c r="Q325" s="11">
        <v>45444</v>
      </c>
      <c r="R325">
        <v>2515.7999999999997</v>
      </c>
      <c r="S325">
        <v>13387.649999999965</v>
      </c>
      <c r="T325">
        <v>10871.849999999966</v>
      </c>
      <c r="U325" t="s">
        <v>462</v>
      </c>
      <c r="W325" s="11">
        <v>45473</v>
      </c>
      <c r="X325" s="11">
        <v>45444</v>
      </c>
    </row>
    <row r="326" spans="1:24" x14ac:dyDescent="0.45">
      <c r="A326" t="s">
        <v>72</v>
      </c>
      <c r="B326" t="s">
        <v>73</v>
      </c>
      <c r="C326">
        <v>6505</v>
      </c>
      <c r="D326">
        <v>1000</v>
      </c>
      <c r="E326" t="s">
        <v>39</v>
      </c>
      <c r="F326" t="s">
        <v>74</v>
      </c>
      <c r="G326">
        <v>15975685</v>
      </c>
      <c r="H326" t="s">
        <v>42</v>
      </c>
      <c r="I326" s="11">
        <v>44470</v>
      </c>
      <c r="J326" s="11">
        <v>44470</v>
      </c>
      <c r="K326" s="11">
        <v>45565</v>
      </c>
      <c r="M326" t="s">
        <v>43</v>
      </c>
      <c r="N326">
        <v>98471.38</v>
      </c>
      <c r="O326">
        <v>10</v>
      </c>
      <c r="P326">
        <v>34</v>
      </c>
      <c r="Q326" s="11">
        <v>45479</v>
      </c>
      <c r="R326">
        <v>3144.75</v>
      </c>
      <c r="S326">
        <v>10871.849999999966</v>
      </c>
      <c r="T326">
        <v>7727.0999999999658</v>
      </c>
      <c r="U326" t="s">
        <v>462</v>
      </c>
      <c r="W326" s="11">
        <v>45504</v>
      </c>
      <c r="X326" s="11">
        <v>45479</v>
      </c>
    </row>
    <row r="327" spans="1:24" x14ac:dyDescent="0.45">
      <c r="A327" t="s">
        <v>72</v>
      </c>
      <c r="B327" t="s">
        <v>73</v>
      </c>
      <c r="C327">
        <v>6505</v>
      </c>
      <c r="D327">
        <v>1000</v>
      </c>
      <c r="E327" t="s">
        <v>39</v>
      </c>
      <c r="F327" t="s">
        <v>74</v>
      </c>
      <c r="G327">
        <v>15975685</v>
      </c>
      <c r="H327" t="s">
        <v>42</v>
      </c>
      <c r="I327" s="11">
        <v>44470</v>
      </c>
      <c r="J327" s="11">
        <v>44470</v>
      </c>
      <c r="K327" s="11">
        <v>45565</v>
      </c>
      <c r="M327" t="s">
        <v>43</v>
      </c>
      <c r="N327">
        <v>98471.38</v>
      </c>
      <c r="O327">
        <v>10</v>
      </c>
      <c r="P327">
        <v>35</v>
      </c>
      <c r="Q327" s="11">
        <v>45507</v>
      </c>
      <c r="R327">
        <v>2515.7999999999997</v>
      </c>
      <c r="S327">
        <v>7727.0999999999658</v>
      </c>
      <c r="T327">
        <v>5211.2999999999665</v>
      </c>
      <c r="U327" t="s">
        <v>462</v>
      </c>
      <c r="W327" s="11">
        <v>45535</v>
      </c>
      <c r="X327" s="11">
        <v>45507</v>
      </c>
    </row>
    <row r="328" spans="1:24" x14ac:dyDescent="0.45">
      <c r="A328" t="s">
        <v>72</v>
      </c>
      <c r="B328" t="s">
        <v>73</v>
      </c>
      <c r="C328">
        <v>6505</v>
      </c>
      <c r="D328">
        <v>1000</v>
      </c>
      <c r="E328" t="s">
        <v>39</v>
      </c>
      <c r="F328" t="s">
        <v>74</v>
      </c>
      <c r="G328">
        <v>15975685</v>
      </c>
      <c r="H328" t="s">
        <v>42</v>
      </c>
      <c r="I328" s="11">
        <v>44470</v>
      </c>
      <c r="J328" s="11">
        <v>44470</v>
      </c>
      <c r="K328" s="11">
        <v>45565</v>
      </c>
      <c r="M328" t="s">
        <v>43</v>
      </c>
      <c r="N328">
        <v>98471.38</v>
      </c>
      <c r="O328">
        <v>10</v>
      </c>
      <c r="P328">
        <v>36</v>
      </c>
      <c r="Q328" s="11">
        <v>45535</v>
      </c>
      <c r="R328">
        <v>2515.7999999999997</v>
      </c>
      <c r="S328">
        <v>5211.2999999999665</v>
      </c>
      <c r="T328">
        <v>2695.4999999999668</v>
      </c>
      <c r="U328" t="s">
        <v>462</v>
      </c>
      <c r="W328" s="11">
        <v>45535</v>
      </c>
      <c r="X328" s="11">
        <v>45535</v>
      </c>
    </row>
    <row r="329" spans="1:24" x14ac:dyDescent="0.45">
      <c r="A329" t="s">
        <v>72</v>
      </c>
      <c r="B329" t="s">
        <v>73</v>
      </c>
      <c r="C329">
        <v>6505</v>
      </c>
      <c r="D329">
        <v>1000</v>
      </c>
      <c r="E329" t="s">
        <v>39</v>
      </c>
      <c r="F329" t="s">
        <v>74</v>
      </c>
      <c r="G329">
        <v>15975685</v>
      </c>
      <c r="H329" t="s">
        <v>42</v>
      </c>
      <c r="I329" s="11">
        <v>44470</v>
      </c>
      <c r="J329" s="11">
        <v>44470</v>
      </c>
      <c r="K329" s="11">
        <v>45565</v>
      </c>
      <c r="M329" t="s">
        <v>43</v>
      </c>
      <c r="N329">
        <v>98471.38</v>
      </c>
      <c r="O329">
        <v>10</v>
      </c>
      <c r="P329">
        <v>37</v>
      </c>
      <c r="Q329" s="11">
        <v>45570</v>
      </c>
      <c r="R329">
        <v>2695.5</v>
      </c>
      <c r="S329">
        <v>2695.4999999999668</v>
      </c>
      <c r="T329">
        <v>-3.3196556614711881E-11</v>
      </c>
      <c r="U329" t="s">
        <v>462</v>
      </c>
      <c r="W329" s="11">
        <v>45596</v>
      </c>
      <c r="X329" s="11">
        <v>45570</v>
      </c>
    </row>
    <row r="330" spans="1:24" x14ac:dyDescent="0.45">
      <c r="A330" t="s">
        <v>76</v>
      </c>
      <c r="B330" t="s">
        <v>77</v>
      </c>
      <c r="C330">
        <v>6505</v>
      </c>
      <c r="D330">
        <v>1000</v>
      </c>
      <c r="E330" t="s">
        <v>39</v>
      </c>
      <c r="F330" t="s">
        <v>78</v>
      </c>
      <c r="G330">
        <v>15156584</v>
      </c>
      <c r="H330" t="s">
        <v>42</v>
      </c>
      <c r="I330" s="11">
        <v>44744</v>
      </c>
      <c r="J330" s="11">
        <v>44724</v>
      </c>
      <c r="K330" s="11">
        <v>45819</v>
      </c>
      <c r="M330" t="s">
        <v>43</v>
      </c>
      <c r="N330">
        <v>141436.82999999999</v>
      </c>
      <c r="O330">
        <v>11</v>
      </c>
      <c r="P330">
        <v>1</v>
      </c>
      <c r="Q330" s="11">
        <v>44744</v>
      </c>
      <c r="R330">
        <v>2708.0800000000004</v>
      </c>
      <c r="S330">
        <v>141436.82999999999</v>
      </c>
      <c r="T330">
        <v>138728.75</v>
      </c>
      <c r="U330" t="s">
        <v>463</v>
      </c>
      <c r="W330" s="11">
        <v>44773</v>
      </c>
      <c r="X330" s="11">
        <v>44744</v>
      </c>
    </row>
    <row r="331" spans="1:24" x14ac:dyDescent="0.45">
      <c r="A331" t="s">
        <v>76</v>
      </c>
      <c r="B331" t="s">
        <v>77</v>
      </c>
      <c r="C331">
        <v>6505</v>
      </c>
      <c r="D331">
        <v>1000</v>
      </c>
      <c r="E331" t="s">
        <v>39</v>
      </c>
      <c r="F331" t="s">
        <v>78</v>
      </c>
      <c r="G331">
        <v>15156584</v>
      </c>
      <c r="H331" t="s">
        <v>42</v>
      </c>
      <c r="I331" s="11">
        <v>44744</v>
      </c>
      <c r="J331" s="11">
        <v>44724</v>
      </c>
      <c r="K331" s="11">
        <v>45819</v>
      </c>
      <c r="M331" t="s">
        <v>43</v>
      </c>
      <c r="N331">
        <v>141436.82999999999</v>
      </c>
      <c r="O331">
        <v>11</v>
      </c>
      <c r="P331">
        <v>2</v>
      </c>
      <c r="Q331" s="11">
        <v>44772</v>
      </c>
      <c r="R331">
        <v>3613.4000000000005</v>
      </c>
      <c r="S331">
        <v>138728.75</v>
      </c>
      <c r="T331">
        <v>135115.35</v>
      </c>
      <c r="U331" t="s">
        <v>463</v>
      </c>
      <c r="W331" s="11">
        <v>44773</v>
      </c>
      <c r="X331" s="11">
        <v>44772</v>
      </c>
    </row>
    <row r="332" spans="1:24" x14ac:dyDescent="0.45">
      <c r="A332" t="s">
        <v>76</v>
      </c>
      <c r="B332" t="s">
        <v>77</v>
      </c>
      <c r="C332">
        <v>6505</v>
      </c>
      <c r="D332">
        <v>1000</v>
      </c>
      <c r="E332" t="s">
        <v>39</v>
      </c>
      <c r="F332" t="s">
        <v>78</v>
      </c>
      <c r="G332">
        <v>15156584</v>
      </c>
      <c r="H332" t="s">
        <v>42</v>
      </c>
      <c r="I332" s="11">
        <v>44744</v>
      </c>
      <c r="J332" s="11">
        <v>44724</v>
      </c>
      <c r="K332" s="11">
        <v>45819</v>
      </c>
      <c r="M332" t="s">
        <v>43</v>
      </c>
      <c r="N332">
        <v>141436.82999999999</v>
      </c>
      <c r="O332">
        <v>11</v>
      </c>
      <c r="P332">
        <v>3</v>
      </c>
      <c r="Q332" s="11">
        <v>44800</v>
      </c>
      <c r="R332">
        <v>3613.4000000000005</v>
      </c>
      <c r="S332">
        <v>135115.35</v>
      </c>
      <c r="T332">
        <v>131501.95000000001</v>
      </c>
      <c r="U332" t="s">
        <v>463</v>
      </c>
      <c r="W332" s="11">
        <v>44804</v>
      </c>
      <c r="X332" s="11">
        <v>44800</v>
      </c>
    </row>
    <row r="333" spans="1:24" x14ac:dyDescent="0.45">
      <c r="A333" t="s">
        <v>76</v>
      </c>
      <c r="B333" t="s">
        <v>77</v>
      </c>
      <c r="C333">
        <v>6505</v>
      </c>
      <c r="D333">
        <v>1000</v>
      </c>
      <c r="E333" t="s">
        <v>39</v>
      </c>
      <c r="F333" t="s">
        <v>78</v>
      </c>
      <c r="G333">
        <v>15156584</v>
      </c>
      <c r="H333" t="s">
        <v>42</v>
      </c>
      <c r="I333" s="11">
        <v>44744</v>
      </c>
      <c r="J333" s="11">
        <v>44724</v>
      </c>
      <c r="K333" s="11">
        <v>45819</v>
      </c>
      <c r="M333" t="s">
        <v>43</v>
      </c>
      <c r="N333">
        <v>141436.82999999999</v>
      </c>
      <c r="O333">
        <v>11</v>
      </c>
      <c r="P333">
        <v>4</v>
      </c>
      <c r="Q333" s="11">
        <v>44835</v>
      </c>
      <c r="R333">
        <v>4516.75</v>
      </c>
      <c r="S333">
        <v>131501.95000000001</v>
      </c>
      <c r="T333">
        <v>126985.20000000001</v>
      </c>
      <c r="U333" t="s">
        <v>463</v>
      </c>
      <c r="W333" s="11">
        <v>44865</v>
      </c>
      <c r="X333" s="11">
        <v>44835</v>
      </c>
    </row>
    <row r="334" spans="1:24" x14ac:dyDescent="0.45">
      <c r="A334" t="s">
        <v>76</v>
      </c>
      <c r="B334" t="s">
        <v>77</v>
      </c>
      <c r="C334">
        <v>6505</v>
      </c>
      <c r="D334">
        <v>1000</v>
      </c>
      <c r="E334" t="s">
        <v>39</v>
      </c>
      <c r="F334" t="s">
        <v>78</v>
      </c>
      <c r="G334">
        <v>15156584</v>
      </c>
      <c r="H334" t="s">
        <v>42</v>
      </c>
      <c r="I334" s="11">
        <v>44744</v>
      </c>
      <c r="J334" s="11">
        <v>44724</v>
      </c>
      <c r="K334" s="11">
        <v>45819</v>
      </c>
      <c r="M334" t="s">
        <v>43</v>
      </c>
      <c r="N334">
        <v>141436.82999999999</v>
      </c>
      <c r="O334">
        <v>11</v>
      </c>
      <c r="P334">
        <v>5</v>
      </c>
      <c r="Q334" s="11">
        <v>44863</v>
      </c>
      <c r="R334">
        <v>3613.4000000000005</v>
      </c>
      <c r="S334">
        <v>126985.20000000001</v>
      </c>
      <c r="T334">
        <v>123371.80000000002</v>
      </c>
      <c r="U334" t="s">
        <v>463</v>
      </c>
      <c r="W334" s="11">
        <v>44865</v>
      </c>
      <c r="X334" s="11">
        <v>44863</v>
      </c>
    </row>
    <row r="335" spans="1:24" x14ac:dyDescent="0.45">
      <c r="A335" t="s">
        <v>76</v>
      </c>
      <c r="B335" t="s">
        <v>77</v>
      </c>
      <c r="C335">
        <v>6505</v>
      </c>
      <c r="D335">
        <v>1000</v>
      </c>
      <c r="E335" t="s">
        <v>39</v>
      </c>
      <c r="F335" t="s">
        <v>78</v>
      </c>
      <c r="G335">
        <v>15156584</v>
      </c>
      <c r="H335" t="s">
        <v>42</v>
      </c>
      <c r="I335" s="11">
        <v>44744</v>
      </c>
      <c r="J335" s="11">
        <v>44724</v>
      </c>
      <c r="K335" s="11">
        <v>45819</v>
      </c>
      <c r="M335" t="s">
        <v>43</v>
      </c>
      <c r="N335">
        <v>141436.82999999999</v>
      </c>
      <c r="O335">
        <v>11</v>
      </c>
      <c r="P335">
        <v>6</v>
      </c>
      <c r="Q335" s="11">
        <v>44891</v>
      </c>
      <c r="R335">
        <v>3613.4000000000005</v>
      </c>
      <c r="S335">
        <v>123371.80000000002</v>
      </c>
      <c r="T335">
        <v>119758.40000000002</v>
      </c>
      <c r="U335" t="s">
        <v>463</v>
      </c>
      <c r="W335" s="11">
        <v>44895</v>
      </c>
      <c r="X335" s="11">
        <v>44891</v>
      </c>
    </row>
    <row r="336" spans="1:24" x14ac:dyDescent="0.45">
      <c r="A336" t="s">
        <v>76</v>
      </c>
      <c r="B336" t="s">
        <v>77</v>
      </c>
      <c r="C336">
        <v>6505</v>
      </c>
      <c r="D336">
        <v>1000</v>
      </c>
      <c r="E336" t="s">
        <v>39</v>
      </c>
      <c r="F336" t="s">
        <v>78</v>
      </c>
      <c r="G336">
        <v>15156584</v>
      </c>
      <c r="H336" t="s">
        <v>42</v>
      </c>
      <c r="I336" s="11">
        <v>44744</v>
      </c>
      <c r="J336" s="11">
        <v>44724</v>
      </c>
      <c r="K336" s="11">
        <v>45819</v>
      </c>
      <c r="M336" t="s">
        <v>43</v>
      </c>
      <c r="N336">
        <v>141436.82999999999</v>
      </c>
      <c r="O336">
        <v>11</v>
      </c>
      <c r="P336">
        <v>7</v>
      </c>
      <c r="Q336" s="11">
        <v>44926</v>
      </c>
      <c r="R336">
        <v>4516.75</v>
      </c>
      <c r="S336">
        <v>119758.40000000002</v>
      </c>
      <c r="T336">
        <v>115241.65000000002</v>
      </c>
      <c r="U336" t="s">
        <v>463</v>
      </c>
      <c r="W336" s="11">
        <v>44926</v>
      </c>
      <c r="X336" s="11">
        <v>44926</v>
      </c>
    </row>
    <row r="337" spans="1:24" x14ac:dyDescent="0.45">
      <c r="A337" t="s">
        <v>76</v>
      </c>
      <c r="B337" t="s">
        <v>77</v>
      </c>
      <c r="C337">
        <v>6505</v>
      </c>
      <c r="D337">
        <v>1000</v>
      </c>
      <c r="E337" t="s">
        <v>39</v>
      </c>
      <c r="F337" t="s">
        <v>78</v>
      </c>
      <c r="G337">
        <v>15156584</v>
      </c>
      <c r="H337" t="s">
        <v>42</v>
      </c>
      <c r="I337" s="11">
        <v>44744</v>
      </c>
      <c r="J337" s="11">
        <v>44724</v>
      </c>
      <c r="K337" s="11">
        <v>45819</v>
      </c>
      <c r="M337" t="s">
        <v>43</v>
      </c>
      <c r="N337">
        <v>141436.82999999999</v>
      </c>
      <c r="O337">
        <v>11</v>
      </c>
      <c r="P337">
        <v>8</v>
      </c>
      <c r="Q337" s="11">
        <v>44954</v>
      </c>
      <c r="R337">
        <v>3613.4000000000005</v>
      </c>
      <c r="S337">
        <v>115241.65000000002</v>
      </c>
      <c r="T337">
        <v>111628.25000000003</v>
      </c>
      <c r="U337" t="s">
        <v>463</v>
      </c>
      <c r="W337" s="11">
        <v>44957</v>
      </c>
      <c r="X337" s="11">
        <v>44954</v>
      </c>
    </row>
    <row r="338" spans="1:24" x14ac:dyDescent="0.45">
      <c r="A338" t="s">
        <v>76</v>
      </c>
      <c r="B338" t="s">
        <v>77</v>
      </c>
      <c r="C338">
        <v>6505</v>
      </c>
      <c r="D338">
        <v>1000</v>
      </c>
      <c r="E338" t="s">
        <v>39</v>
      </c>
      <c r="F338" t="s">
        <v>78</v>
      </c>
      <c r="G338">
        <v>15156584</v>
      </c>
      <c r="H338" t="s">
        <v>42</v>
      </c>
      <c r="I338" s="11">
        <v>44744</v>
      </c>
      <c r="J338" s="11">
        <v>44724</v>
      </c>
      <c r="K338" s="11">
        <v>45819</v>
      </c>
      <c r="M338" t="s">
        <v>43</v>
      </c>
      <c r="N338">
        <v>141436.82999999999</v>
      </c>
      <c r="O338">
        <v>11</v>
      </c>
      <c r="P338">
        <v>9</v>
      </c>
      <c r="Q338" s="11">
        <v>44982</v>
      </c>
      <c r="R338">
        <v>3613.4000000000005</v>
      </c>
      <c r="S338">
        <v>111628.25000000003</v>
      </c>
      <c r="T338">
        <v>108014.85000000003</v>
      </c>
      <c r="U338" t="s">
        <v>463</v>
      </c>
      <c r="W338" s="11">
        <v>44985</v>
      </c>
      <c r="X338" s="11">
        <v>44982</v>
      </c>
    </row>
    <row r="339" spans="1:24" x14ac:dyDescent="0.45">
      <c r="A339" t="s">
        <v>76</v>
      </c>
      <c r="B339" t="s">
        <v>77</v>
      </c>
      <c r="C339">
        <v>6505</v>
      </c>
      <c r="D339">
        <v>1000</v>
      </c>
      <c r="E339" t="s">
        <v>39</v>
      </c>
      <c r="F339" t="s">
        <v>78</v>
      </c>
      <c r="G339">
        <v>15156584</v>
      </c>
      <c r="H339" t="s">
        <v>42</v>
      </c>
      <c r="I339" s="11">
        <v>44744</v>
      </c>
      <c r="J339" s="11">
        <v>44724</v>
      </c>
      <c r="K339" s="11">
        <v>45819</v>
      </c>
      <c r="M339" t="s">
        <v>43</v>
      </c>
      <c r="N339">
        <v>141436.82999999999</v>
      </c>
      <c r="O339">
        <v>11</v>
      </c>
      <c r="P339">
        <v>10</v>
      </c>
      <c r="Q339" s="11">
        <v>45017</v>
      </c>
      <c r="R339">
        <v>4516.75</v>
      </c>
      <c r="S339">
        <v>108014.85000000003</v>
      </c>
      <c r="T339">
        <v>103498.10000000003</v>
      </c>
      <c r="U339" t="s">
        <v>463</v>
      </c>
      <c r="W339" s="11">
        <v>45046</v>
      </c>
      <c r="X339" s="11">
        <v>45017</v>
      </c>
    </row>
    <row r="340" spans="1:24" x14ac:dyDescent="0.45">
      <c r="A340" t="s">
        <v>76</v>
      </c>
      <c r="B340" t="s">
        <v>77</v>
      </c>
      <c r="C340">
        <v>6505</v>
      </c>
      <c r="D340">
        <v>1000</v>
      </c>
      <c r="E340" t="s">
        <v>39</v>
      </c>
      <c r="F340" t="s">
        <v>78</v>
      </c>
      <c r="G340">
        <v>15156584</v>
      </c>
      <c r="H340" t="s">
        <v>42</v>
      </c>
      <c r="I340" s="11">
        <v>44744</v>
      </c>
      <c r="J340" s="11">
        <v>44724</v>
      </c>
      <c r="K340" s="11">
        <v>45819</v>
      </c>
      <c r="M340" t="s">
        <v>43</v>
      </c>
      <c r="N340">
        <v>141436.82999999999</v>
      </c>
      <c r="O340">
        <v>11</v>
      </c>
      <c r="P340">
        <v>11</v>
      </c>
      <c r="Q340" s="11">
        <v>45045</v>
      </c>
      <c r="R340">
        <v>3613.4000000000005</v>
      </c>
      <c r="S340">
        <v>103498.10000000003</v>
      </c>
      <c r="T340">
        <v>99884.700000000041</v>
      </c>
      <c r="U340" t="s">
        <v>463</v>
      </c>
      <c r="W340" s="11">
        <v>45046</v>
      </c>
      <c r="X340" s="11">
        <v>45045</v>
      </c>
    </row>
    <row r="341" spans="1:24" x14ac:dyDescent="0.45">
      <c r="A341" t="s">
        <v>76</v>
      </c>
      <c r="B341" t="s">
        <v>77</v>
      </c>
      <c r="C341">
        <v>6505</v>
      </c>
      <c r="D341">
        <v>1000</v>
      </c>
      <c r="E341" t="s">
        <v>39</v>
      </c>
      <c r="F341" t="s">
        <v>78</v>
      </c>
      <c r="G341">
        <v>15156584</v>
      </c>
      <c r="H341" t="s">
        <v>42</v>
      </c>
      <c r="I341" s="11">
        <v>44744</v>
      </c>
      <c r="J341" s="11">
        <v>44724</v>
      </c>
      <c r="K341" s="11">
        <v>45819</v>
      </c>
      <c r="M341" t="s">
        <v>43</v>
      </c>
      <c r="N341">
        <v>141436.82999999999</v>
      </c>
      <c r="O341">
        <v>11</v>
      </c>
      <c r="P341">
        <v>12</v>
      </c>
      <c r="Q341" s="11">
        <v>45073</v>
      </c>
      <c r="R341">
        <v>3613.4000000000005</v>
      </c>
      <c r="S341">
        <v>99884.700000000041</v>
      </c>
      <c r="T341">
        <v>96271.300000000047</v>
      </c>
      <c r="U341" t="s">
        <v>463</v>
      </c>
      <c r="W341" s="11">
        <v>45077</v>
      </c>
      <c r="X341" s="11">
        <v>45073</v>
      </c>
    </row>
    <row r="342" spans="1:24" x14ac:dyDescent="0.45">
      <c r="A342" t="s">
        <v>76</v>
      </c>
      <c r="B342" t="s">
        <v>77</v>
      </c>
      <c r="C342">
        <v>6505</v>
      </c>
      <c r="D342">
        <v>1000</v>
      </c>
      <c r="E342" t="s">
        <v>39</v>
      </c>
      <c r="F342" t="s">
        <v>78</v>
      </c>
      <c r="G342">
        <v>15156584</v>
      </c>
      <c r="H342" t="s">
        <v>42</v>
      </c>
      <c r="I342" s="11">
        <v>44744</v>
      </c>
      <c r="J342" s="11">
        <v>44724</v>
      </c>
      <c r="K342" s="11">
        <v>45819</v>
      </c>
      <c r="M342" t="s">
        <v>43</v>
      </c>
      <c r="N342">
        <v>141436.82999999999</v>
      </c>
      <c r="O342">
        <v>11</v>
      </c>
      <c r="P342">
        <v>13</v>
      </c>
      <c r="Q342" s="11">
        <v>45108</v>
      </c>
      <c r="R342">
        <v>4516.75</v>
      </c>
      <c r="S342">
        <v>96271.300000000047</v>
      </c>
      <c r="T342">
        <v>91754.550000000047</v>
      </c>
      <c r="U342" t="s">
        <v>463</v>
      </c>
      <c r="W342" s="11">
        <v>45138</v>
      </c>
      <c r="X342" s="11">
        <v>45108</v>
      </c>
    </row>
    <row r="343" spans="1:24" x14ac:dyDescent="0.45">
      <c r="A343" t="s">
        <v>76</v>
      </c>
      <c r="B343" t="s">
        <v>77</v>
      </c>
      <c r="C343">
        <v>6505</v>
      </c>
      <c r="D343">
        <v>1000</v>
      </c>
      <c r="E343" t="s">
        <v>39</v>
      </c>
      <c r="F343" t="s">
        <v>78</v>
      </c>
      <c r="G343">
        <v>15156584</v>
      </c>
      <c r="H343" t="s">
        <v>42</v>
      </c>
      <c r="I343" s="11">
        <v>44744</v>
      </c>
      <c r="J343" s="11">
        <v>44724</v>
      </c>
      <c r="K343" s="11">
        <v>45819</v>
      </c>
      <c r="M343" t="s">
        <v>43</v>
      </c>
      <c r="N343">
        <v>141436.82999999999</v>
      </c>
      <c r="O343">
        <v>11</v>
      </c>
      <c r="P343">
        <v>14</v>
      </c>
      <c r="Q343" s="11">
        <v>45136</v>
      </c>
      <c r="R343">
        <v>3613.4000000000005</v>
      </c>
      <c r="S343">
        <v>91754.550000000047</v>
      </c>
      <c r="T343">
        <v>88141.150000000052</v>
      </c>
      <c r="U343" t="s">
        <v>463</v>
      </c>
      <c r="W343" s="11">
        <v>45138</v>
      </c>
      <c r="X343" s="11">
        <v>45136</v>
      </c>
    </row>
    <row r="344" spans="1:24" x14ac:dyDescent="0.45">
      <c r="A344" t="s">
        <v>76</v>
      </c>
      <c r="B344" t="s">
        <v>77</v>
      </c>
      <c r="C344">
        <v>6505</v>
      </c>
      <c r="D344">
        <v>1000</v>
      </c>
      <c r="E344" t="s">
        <v>39</v>
      </c>
      <c r="F344" t="s">
        <v>78</v>
      </c>
      <c r="G344">
        <v>15156584</v>
      </c>
      <c r="H344" t="s">
        <v>42</v>
      </c>
      <c r="I344" s="11">
        <v>44744</v>
      </c>
      <c r="J344" s="11">
        <v>44724</v>
      </c>
      <c r="K344" s="11">
        <v>45819</v>
      </c>
      <c r="M344" t="s">
        <v>43</v>
      </c>
      <c r="N344">
        <v>141436.82999999999</v>
      </c>
      <c r="O344">
        <v>11</v>
      </c>
      <c r="P344">
        <v>15</v>
      </c>
      <c r="Q344" s="11">
        <v>45164</v>
      </c>
      <c r="R344">
        <v>3613.4000000000005</v>
      </c>
      <c r="S344">
        <v>88141.150000000052</v>
      </c>
      <c r="T344">
        <v>84527.750000000058</v>
      </c>
      <c r="U344" t="s">
        <v>463</v>
      </c>
      <c r="W344" s="11">
        <v>45169</v>
      </c>
      <c r="X344" s="11">
        <v>45164</v>
      </c>
    </row>
    <row r="345" spans="1:24" x14ac:dyDescent="0.45">
      <c r="A345" t="s">
        <v>76</v>
      </c>
      <c r="B345" t="s">
        <v>77</v>
      </c>
      <c r="C345">
        <v>6505</v>
      </c>
      <c r="D345">
        <v>1000</v>
      </c>
      <c r="E345" t="s">
        <v>39</v>
      </c>
      <c r="F345" t="s">
        <v>78</v>
      </c>
      <c r="G345">
        <v>15156584</v>
      </c>
      <c r="H345" t="s">
        <v>42</v>
      </c>
      <c r="I345" s="11">
        <v>44744</v>
      </c>
      <c r="J345" s="11">
        <v>44724</v>
      </c>
      <c r="K345" s="11">
        <v>45819</v>
      </c>
      <c r="M345" t="s">
        <v>43</v>
      </c>
      <c r="N345">
        <v>141436.82999999999</v>
      </c>
      <c r="O345">
        <v>11</v>
      </c>
      <c r="P345">
        <v>16</v>
      </c>
      <c r="Q345" s="11">
        <v>45199</v>
      </c>
      <c r="R345">
        <v>4516.75</v>
      </c>
      <c r="S345">
        <v>84527.750000000058</v>
      </c>
      <c r="T345">
        <v>80011.000000000058</v>
      </c>
      <c r="U345" t="s">
        <v>463</v>
      </c>
      <c r="W345" s="11">
        <v>45199</v>
      </c>
      <c r="X345" s="11">
        <v>45199</v>
      </c>
    </row>
    <row r="346" spans="1:24" x14ac:dyDescent="0.45">
      <c r="A346" t="s">
        <v>76</v>
      </c>
      <c r="B346" t="s">
        <v>77</v>
      </c>
      <c r="C346">
        <v>6505</v>
      </c>
      <c r="D346">
        <v>1000</v>
      </c>
      <c r="E346" t="s">
        <v>39</v>
      </c>
      <c r="F346" t="s">
        <v>78</v>
      </c>
      <c r="G346">
        <v>15156584</v>
      </c>
      <c r="H346" t="s">
        <v>42</v>
      </c>
      <c r="I346" s="11">
        <v>44744</v>
      </c>
      <c r="J346" s="11">
        <v>44724</v>
      </c>
      <c r="K346" s="11">
        <v>45819</v>
      </c>
      <c r="M346" t="s">
        <v>43</v>
      </c>
      <c r="N346">
        <v>141436.82999999999</v>
      </c>
      <c r="O346">
        <v>11</v>
      </c>
      <c r="P346">
        <v>17</v>
      </c>
      <c r="Q346" s="11">
        <v>45227</v>
      </c>
      <c r="R346">
        <v>3613.4000000000005</v>
      </c>
      <c r="S346">
        <v>80011.000000000058</v>
      </c>
      <c r="T346">
        <v>76397.600000000064</v>
      </c>
      <c r="U346" t="s">
        <v>463</v>
      </c>
      <c r="W346" s="11">
        <v>45230</v>
      </c>
      <c r="X346" s="11">
        <v>45227</v>
      </c>
    </row>
    <row r="347" spans="1:24" x14ac:dyDescent="0.45">
      <c r="A347" t="s">
        <v>76</v>
      </c>
      <c r="B347" t="s">
        <v>77</v>
      </c>
      <c r="C347">
        <v>6505</v>
      </c>
      <c r="D347">
        <v>1000</v>
      </c>
      <c r="E347" t="s">
        <v>39</v>
      </c>
      <c r="F347" t="s">
        <v>78</v>
      </c>
      <c r="G347">
        <v>15156584</v>
      </c>
      <c r="H347" t="s">
        <v>42</v>
      </c>
      <c r="I347" s="11">
        <v>44744</v>
      </c>
      <c r="J347" s="11">
        <v>44724</v>
      </c>
      <c r="K347" s="11">
        <v>45819</v>
      </c>
      <c r="M347" t="s">
        <v>43</v>
      </c>
      <c r="N347">
        <v>141436.82999999999</v>
      </c>
      <c r="O347">
        <v>11</v>
      </c>
      <c r="P347">
        <v>18</v>
      </c>
      <c r="Q347" s="11">
        <v>45255</v>
      </c>
      <c r="R347">
        <v>3613.4000000000005</v>
      </c>
      <c r="S347">
        <v>76397.600000000064</v>
      </c>
      <c r="T347">
        <v>72784.20000000007</v>
      </c>
      <c r="U347" t="s">
        <v>463</v>
      </c>
      <c r="W347" s="11">
        <v>45260</v>
      </c>
      <c r="X347" s="11">
        <v>45255</v>
      </c>
    </row>
    <row r="348" spans="1:24" x14ac:dyDescent="0.45">
      <c r="A348" t="s">
        <v>76</v>
      </c>
      <c r="B348" t="s">
        <v>77</v>
      </c>
      <c r="C348">
        <v>6505</v>
      </c>
      <c r="D348">
        <v>1000</v>
      </c>
      <c r="E348" t="s">
        <v>39</v>
      </c>
      <c r="F348" t="s">
        <v>78</v>
      </c>
      <c r="G348">
        <v>15156584</v>
      </c>
      <c r="H348" t="s">
        <v>42</v>
      </c>
      <c r="I348" s="11">
        <v>44744</v>
      </c>
      <c r="J348" s="11">
        <v>44724</v>
      </c>
      <c r="K348" s="11">
        <v>45819</v>
      </c>
      <c r="M348" t="s">
        <v>43</v>
      </c>
      <c r="N348">
        <v>141436.82999999999</v>
      </c>
      <c r="O348">
        <v>11</v>
      </c>
      <c r="P348">
        <v>19</v>
      </c>
      <c r="Q348" s="11">
        <v>45290</v>
      </c>
      <c r="R348">
        <v>4516.75</v>
      </c>
      <c r="S348">
        <v>72784.20000000007</v>
      </c>
      <c r="T348">
        <v>68267.45000000007</v>
      </c>
      <c r="U348" t="s">
        <v>463</v>
      </c>
      <c r="W348" s="11">
        <v>45291</v>
      </c>
      <c r="X348" s="11">
        <v>45290</v>
      </c>
    </row>
    <row r="349" spans="1:24" x14ac:dyDescent="0.45">
      <c r="A349" t="s">
        <v>76</v>
      </c>
      <c r="B349" t="s">
        <v>77</v>
      </c>
      <c r="C349">
        <v>6505</v>
      </c>
      <c r="D349">
        <v>1000</v>
      </c>
      <c r="E349" t="s">
        <v>39</v>
      </c>
      <c r="F349" t="s">
        <v>78</v>
      </c>
      <c r="G349">
        <v>15156584</v>
      </c>
      <c r="H349" t="s">
        <v>42</v>
      </c>
      <c r="I349" s="11">
        <v>44744</v>
      </c>
      <c r="J349" s="11">
        <v>44724</v>
      </c>
      <c r="K349" s="11">
        <v>45819</v>
      </c>
      <c r="M349" t="s">
        <v>43</v>
      </c>
      <c r="N349">
        <v>141436.82999999999</v>
      </c>
      <c r="O349">
        <v>11</v>
      </c>
      <c r="P349">
        <v>20</v>
      </c>
      <c r="Q349" s="11">
        <v>45325</v>
      </c>
      <c r="R349">
        <v>4516.75</v>
      </c>
      <c r="S349">
        <v>68267.45000000007</v>
      </c>
      <c r="T349">
        <v>63750.70000000007</v>
      </c>
      <c r="U349" t="s">
        <v>463</v>
      </c>
      <c r="W349" s="11">
        <v>45351</v>
      </c>
      <c r="X349" s="11">
        <v>45325</v>
      </c>
    </row>
    <row r="350" spans="1:24" x14ac:dyDescent="0.45">
      <c r="A350" t="s">
        <v>76</v>
      </c>
      <c r="B350" t="s">
        <v>77</v>
      </c>
      <c r="C350">
        <v>6505</v>
      </c>
      <c r="D350">
        <v>1000</v>
      </c>
      <c r="E350" t="s">
        <v>39</v>
      </c>
      <c r="F350" t="s">
        <v>78</v>
      </c>
      <c r="G350">
        <v>15156584</v>
      </c>
      <c r="H350" t="s">
        <v>42</v>
      </c>
      <c r="I350" s="11">
        <v>44744</v>
      </c>
      <c r="J350" s="11">
        <v>44724</v>
      </c>
      <c r="K350" s="11">
        <v>45819</v>
      </c>
      <c r="M350" t="s">
        <v>43</v>
      </c>
      <c r="N350">
        <v>141436.82999999999</v>
      </c>
      <c r="O350">
        <v>11</v>
      </c>
      <c r="P350">
        <v>21</v>
      </c>
      <c r="Q350" s="11">
        <v>45353</v>
      </c>
      <c r="R350">
        <v>3613.4000000000005</v>
      </c>
      <c r="S350">
        <v>63750.70000000007</v>
      </c>
      <c r="T350">
        <v>60137.300000000068</v>
      </c>
      <c r="U350" t="s">
        <v>463</v>
      </c>
      <c r="W350" s="11">
        <v>45382</v>
      </c>
      <c r="X350" s="11">
        <v>45353</v>
      </c>
    </row>
    <row r="351" spans="1:24" x14ac:dyDescent="0.45">
      <c r="A351" t="s">
        <v>76</v>
      </c>
      <c r="B351" t="s">
        <v>77</v>
      </c>
      <c r="C351">
        <v>6505</v>
      </c>
      <c r="D351">
        <v>1000</v>
      </c>
      <c r="E351" t="s">
        <v>39</v>
      </c>
      <c r="F351" t="s">
        <v>78</v>
      </c>
      <c r="G351">
        <v>15156584</v>
      </c>
      <c r="H351" t="s">
        <v>42</v>
      </c>
      <c r="I351" s="11">
        <v>44744</v>
      </c>
      <c r="J351" s="11">
        <v>44724</v>
      </c>
      <c r="K351" s="11">
        <v>45819</v>
      </c>
      <c r="M351" t="s">
        <v>43</v>
      </c>
      <c r="N351">
        <v>141436.82999999999</v>
      </c>
      <c r="O351">
        <v>11</v>
      </c>
      <c r="P351">
        <v>22</v>
      </c>
      <c r="Q351" s="11">
        <v>45388</v>
      </c>
      <c r="R351">
        <v>4516.75</v>
      </c>
      <c r="S351">
        <v>60137.300000000068</v>
      </c>
      <c r="T351">
        <v>55620.550000000068</v>
      </c>
      <c r="U351" t="s">
        <v>463</v>
      </c>
      <c r="W351" s="11">
        <v>45412</v>
      </c>
      <c r="X351" s="11">
        <v>45388</v>
      </c>
    </row>
    <row r="352" spans="1:24" x14ac:dyDescent="0.45">
      <c r="A352" t="s">
        <v>76</v>
      </c>
      <c r="B352" t="s">
        <v>77</v>
      </c>
      <c r="C352">
        <v>6505</v>
      </c>
      <c r="D352">
        <v>1000</v>
      </c>
      <c r="E352" t="s">
        <v>39</v>
      </c>
      <c r="F352" t="s">
        <v>78</v>
      </c>
      <c r="G352">
        <v>15156584</v>
      </c>
      <c r="H352" t="s">
        <v>42</v>
      </c>
      <c r="I352" s="11">
        <v>44744</v>
      </c>
      <c r="J352" s="11">
        <v>44724</v>
      </c>
      <c r="K352" s="11">
        <v>45819</v>
      </c>
      <c r="M352" t="s">
        <v>43</v>
      </c>
      <c r="N352">
        <v>141436.82999999999</v>
      </c>
      <c r="O352">
        <v>11</v>
      </c>
      <c r="P352">
        <v>23</v>
      </c>
      <c r="Q352" s="11">
        <v>45416</v>
      </c>
      <c r="R352">
        <v>3613.4000000000005</v>
      </c>
      <c r="S352">
        <v>55620.550000000068</v>
      </c>
      <c r="T352">
        <v>52007.150000000067</v>
      </c>
      <c r="U352" t="s">
        <v>463</v>
      </c>
      <c r="W352" s="11">
        <v>45443</v>
      </c>
      <c r="X352" s="11">
        <v>45416</v>
      </c>
    </row>
    <row r="353" spans="1:24" x14ac:dyDescent="0.45">
      <c r="A353" t="s">
        <v>76</v>
      </c>
      <c r="B353" t="s">
        <v>77</v>
      </c>
      <c r="C353">
        <v>6505</v>
      </c>
      <c r="D353">
        <v>1000</v>
      </c>
      <c r="E353" t="s">
        <v>39</v>
      </c>
      <c r="F353" t="s">
        <v>78</v>
      </c>
      <c r="G353">
        <v>15156584</v>
      </c>
      <c r="H353" t="s">
        <v>42</v>
      </c>
      <c r="I353" s="11">
        <v>44744</v>
      </c>
      <c r="J353" s="11">
        <v>44724</v>
      </c>
      <c r="K353" s="11">
        <v>45819</v>
      </c>
      <c r="M353" t="s">
        <v>43</v>
      </c>
      <c r="N353">
        <v>141436.82999999999</v>
      </c>
      <c r="O353">
        <v>11</v>
      </c>
      <c r="P353">
        <v>24</v>
      </c>
      <c r="Q353" s="11">
        <v>45444</v>
      </c>
      <c r="R353">
        <v>3613.4000000000005</v>
      </c>
      <c r="S353">
        <v>52007.150000000067</v>
      </c>
      <c r="T353">
        <v>48393.750000000065</v>
      </c>
      <c r="U353" t="s">
        <v>463</v>
      </c>
      <c r="W353" s="11">
        <v>45473</v>
      </c>
      <c r="X353" s="11">
        <v>45444</v>
      </c>
    </row>
    <row r="354" spans="1:24" x14ac:dyDescent="0.45">
      <c r="A354" t="s">
        <v>76</v>
      </c>
      <c r="B354" t="s">
        <v>77</v>
      </c>
      <c r="C354">
        <v>6505</v>
      </c>
      <c r="D354">
        <v>1000</v>
      </c>
      <c r="E354" t="s">
        <v>39</v>
      </c>
      <c r="F354" t="s">
        <v>78</v>
      </c>
      <c r="G354">
        <v>15156584</v>
      </c>
      <c r="H354" t="s">
        <v>42</v>
      </c>
      <c r="I354" s="11">
        <v>44744</v>
      </c>
      <c r="J354" s="11">
        <v>44724</v>
      </c>
      <c r="K354" s="11">
        <v>45819</v>
      </c>
      <c r="M354" t="s">
        <v>43</v>
      </c>
      <c r="N354">
        <v>141436.82999999999</v>
      </c>
      <c r="O354">
        <v>11</v>
      </c>
      <c r="P354">
        <v>25</v>
      </c>
      <c r="Q354" s="11">
        <v>45479</v>
      </c>
      <c r="R354">
        <v>4516.75</v>
      </c>
      <c r="S354">
        <v>48393.750000000065</v>
      </c>
      <c r="T354">
        <v>43877.000000000065</v>
      </c>
      <c r="U354" t="s">
        <v>463</v>
      </c>
      <c r="W354" s="11">
        <v>45504</v>
      </c>
      <c r="X354" s="11">
        <v>45479</v>
      </c>
    </row>
    <row r="355" spans="1:24" x14ac:dyDescent="0.45">
      <c r="A355" t="s">
        <v>76</v>
      </c>
      <c r="B355" t="s">
        <v>77</v>
      </c>
      <c r="C355">
        <v>6505</v>
      </c>
      <c r="D355">
        <v>1000</v>
      </c>
      <c r="E355" t="s">
        <v>39</v>
      </c>
      <c r="F355" t="s">
        <v>78</v>
      </c>
      <c r="G355">
        <v>15156584</v>
      </c>
      <c r="H355" t="s">
        <v>42</v>
      </c>
      <c r="I355" s="11">
        <v>44744</v>
      </c>
      <c r="J355" s="11">
        <v>44724</v>
      </c>
      <c r="K355" s="11">
        <v>45819</v>
      </c>
      <c r="M355" t="s">
        <v>43</v>
      </c>
      <c r="N355">
        <v>141436.82999999999</v>
      </c>
      <c r="O355">
        <v>11</v>
      </c>
      <c r="P355">
        <v>26</v>
      </c>
      <c r="Q355" s="11">
        <v>45507</v>
      </c>
      <c r="R355">
        <v>3613.4000000000005</v>
      </c>
      <c r="S355">
        <v>43877.000000000065</v>
      </c>
      <c r="T355">
        <v>40263.600000000064</v>
      </c>
      <c r="U355" t="s">
        <v>463</v>
      </c>
      <c r="W355" s="11">
        <v>45535</v>
      </c>
      <c r="X355" s="11">
        <v>45507</v>
      </c>
    </row>
    <row r="356" spans="1:24" x14ac:dyDescent="0.45">
      <c r="A356" t="s">
        <v>76</v>
      </c>
      <c r="B356" t="s">
        <v>77</v>
      </c>
      <c r="C356">
        <v>6505</v>
      </c>
      <c r="D356">
        <v>1000</v>
      </c>
      <c r="E356" t="s">
        <v>39</v>
      </c>
      <c r="F356" t="s">
        <v>78</v>
      </c>
      <c r="G356">
        <v>15156584</v>
      </c>
      <c r="H356" t="s">
        <v>42</v>
      </c>
      <c r="I356" s="11">
        <v>44744</v>
      </c>
      <c r="J356" s="11">
        <v>44724</v>
      </c>
      <c r="K356" s="11">
        <v>45819</v>
      </c>
      <c r="M356" t="s">
        <v>43</v>
      </c>
      <c r="N356">
        <v>141436.82999999999</v>
      </c>
      <c r="O356">
        <v>11</v>
      </c>
      <c r="P356">
        <v>27</v>
      </c>
      <c r="Q356" s="11">
        <v>45535</v>
      </c>
      <c r="R356">
        <v>3613.4000000000005</v>
      </c>
      <c r="S356">
        <v>40263.600000000064</v>
      </c>
      <c r="T356">
        <v>36650.200000000063</v>
      </c>
      <c r="U356" t="s">
        <v>463</v>
      </c>
      <c r="W356" s="11">
        <v>45535</v>
      </c>
      <c r="X356" s="11">
        <v>45535</v>
      </c>
    </row>
    <row r="357" spans="1:24" x14ac:dyDescent="0.45">
      <c r="A357" t="s">
        <v>76</v>
      </c>
      <c r="B357" t="s">
        <v>77</v>
      </c>
      <c r="C357">
        <v>6505</v>
      </c>
      <c r="D357">
        <v>1000</v>
      </c>
      <c r="E357" t="s">
        <v>39</v>
      </c>
      <c r="F357" t="s">
        <v>78</v>
      </c>
      <c r="G357">
        <v>15156584</v>
      </c>
      <c r="H357" t="s">
        <v>42</v>
      </c>
      <c r="I357" s="11">
        <v>44744</v>
      </c>
      <c r="J357" s="11">
        <v>44724</v>
      </c>
      <c r="K357" s="11">
        <v>45819</v>
      </c>
      <c r="M357" t="s">
        <v>43</v>
      </c>
      <c r="N357">
        <v>141436.82999999999</v>
      </c>
      <c r="O357">
        <v>11</v>
      </c>
      <c r="P357">
        <v>28</v>
      </c>
      <c r="Q357" s="11">
        <v>45570</v>
      </c>
      <c r="R357">
        <v>4516.75</v>
      </c>
      <c r="S357">
        <v>36650.200000000063</v>
      </c>
      <c r="T357">
        <v>32133.450000000063</v>
      </c>
      <c r="U357" t="s">
        <v>463</v>
      </c>
      <c r="W357" s="11">
        <v>45596</v>
      </c>
      <c r="X357" s="11">
        <v>45570</v>
      </c>
    </row>
    <row r="358" spans="1:24" x14ac:dyDescent="0.45">
      <c r="A358" t="s">
        <v>76</v>
      </c>
      <c r="B358" t="s">
        <v>77</v>
      </c>
      <c r="C358">
        <v>6505</v>
      </c>
      <c r="D358">
        <v>1000</v>
      </c>
      <c r="E358" t="s">
        <v>39</v>
      </c>
      <c r="F358" t="s">
        <v>78</v>
      </c>
      <c r="G358">
        <v>15156584</v>
      </c>
      <c r="H358" t="s">
        <v>42</v>
      </c>
      <c r="I358" s="11">
        <v>44744</v>
      </c>
      <c r="J358" s="11">
        <v>44724</v>
      </c>
      <c r="K358" s="11">
        <v>45819</v>
      </c>
      <c r="M358" t="s">
        <v>43</v>
      </c>
      <c r="N358">
        <v>141436.82999999999</v>
      </c>
      <c r="O358">
        <v>11</v>
      </c>
      <c r="P358">
        <v>29</v>
      </c>
      <c r="Q358" s="11">
        <v>45598</v>
      </c>
      <c r="R358">
        <v>3613.4000000000005</v>
      </c>
      <c r="S358">
        <v>32133.450000000063</v>
      </c>
      <c r="T358">
        <v>28520.050000000061</v>
      </c>
      <c r="U358" t="s">
        <v>463</v>
      </c>
      <c r="W358" s="11">
        <v>45626</v>
      </c>
      <c r="X358" s="11">
        <v>45598</v>
      </c>
    </row>
    <row r="359" spans="1:24" x14ac:dyDescent="0.45">
      <c r="A359" t="s">
        <v>76</v>
      </c>
      <c r="B359" t="s">
        <v>77</v>
      </c>
      <c r="C359">
        <v>6505</v>
      </c>
      <c r="D359">
        <v>1000</v>
      </c>
      <c r="E359" t="s">
        <v>39</v>
      </c>
      <c r="F359" t="s">
        <v>78</v>
      </c>
      <c r="G359">
        <v>15156584</v>
      </c>
      <c r="H359" t="s">
        <v>42</v>
      </c>
      <c r="I359" s="11">
        <v>44744</v>
      </c>
      <c r="J359" s="11">
        <v>44724</v>
      </c>
      <c r="K359" s="11">
        <v>45819</v>
      </c>
      <c r="M359" t="s">
        <v>43</v>
      </c>
      <c r="N359">
        <v>141436.82999999999</v>
      </c>
      <c r="O359">
        <v>11</v>
      </c>
      <c r="P359">
        <v>30</v>
      </c>
      <c r="Q359" s="11">
        <v>45626</v>
      </c>
      <c r="R359">
        <v>3613.4000000000005</v>
      </c>
      <c r="S359">
        <v>28520.050000000061</v>
      </c>
      <c r="T359">
        <v>24906.65000000006</v>
      </c>
      <c r="U359" t="s">
        <v>463</v>
      </c>
      <c r="W359" s="11">
        <v>45626</v>
      </c>
      <c r="X359" s="11">
        <v>45626</v>
      </c>
    </row>
    <row r="360" spans="1:24" x14ac:dyDescent="0.45">
      <c r="A360" t="s">
        <v>76</v>
      </c>
      <c r="B360" t="s">
        <v>77</v>
      </c>
      <c r="C360">
        <v>6505</v>
      </c>
      <c r="D360">
        <v>1000</v>
      </c>
      <c r="E360" t="s">
        <v>39</v>
      </c>
      <c r="F360" t="s">
        <v>78</v>
      </c>
      <c r="G360">
        <v>15156584</v>
      </c>
      <c r="H360" t="s">
        <v>42</v>
      </c>
      <c r="I360" s="11">
        <v>44744</v>
      </c>
      <c r="J360" s="11">
        <v>44724</v>
      </c>
      <c r="K360" s="11">
        <v>45819</v>
      </c>
      <c r="M360" t="s">
        <v>43</v>
      </c>
      <c r="N360">
        <v>141436.82999999999</v>
      </c>
      <c r="O360">
        <v>11</v>
      </c>
      <c r="P360">
        <v>31</v>
      </c>
      <c r="Q360" s="11">
        <v>45661</v>
      </c>
      <c r="R360">
        <v>4516.75</v>
      </c>
      <c r="S360">
        <v>24906.65000000006</v>
      </c>
      <c r="T360">
        <v>20389.90000000006</v>
      </c>
      <c r="U360" t="s">
        <v>463</v>
      </c>
      <c r="W360" s="11">
        <v>45688</v>
      </c>
      <c r="X360" s="11">
        <v>45661</v>
      </c>
    </row>
    <row r="361" spans="1:24" x14ac:dyDescent="0.45">
      <c r="A361" t="s">
        <v>76</v>
      </c>
      <c r="B361" t="s">
        <v>77</v>
      </c>
      <c r="C361">
        <v>6505</v>
      </c>
      <c r="D361">
        <v>1000</v>
      </c>
      <c r="E361" t="s">
        <v>39</v>
      </c>
      <c r="F361" t="s">
        <v>78</v>
      </c>
      <c r="G361">
        <v>15156584</v>
      </c>
      <c r="H361" t="s">
        <v>42</v>
      </c>
      <c r="I361" s="11">
        <v>44744</v>
      </c>
      <c r="J361" s="11">
        <v>44724</v>
      </c>
      <c r="K361" s="11">
        <v>45819</v>
      </c>
      <c r="M361" t="s">
        <v>43</v>
      </c>
      <c r="N361">
        <v>141436.82999999999</v>
      </c>
      <c r="O361">
        <v>11</v>
      </c>
      <c r="P361">
        <v>32</v>
      </c>
      <c r="Q361" s="11">
        <v>45689</v>
      </c>
      <c r="R361">
        <v>3613.4000000000005</v>
      </c>
      <c r="S361">
        <v>20389.90000000006</v>
      </c>
      <c r="T361">
        <v>16776.500000000058</v>
      </c>
      <c r="U361" t="s">
        <v>463</v>
      </c>
      <c r="W361" s="11">
        <v>45716</v>
      </c>
      <c r="X361" s="11">
        <v>45689</v>
      </c>
    </row>
    <row r="362" spans="1:24" x14ac:dyDescent="0.45">
      <c r="A362" t="s">
        <v>76</v>
      </c>
      <c r="B362" t="s">
        <v>77</v>
      </c>
      <c r="C362">
        <v>6505</v>
      </c>
      <c r="D362">
        <v>1000</v>
      </c>
      <c r="E362" t="s">
        <v>39</v>
      </c>
      <c r="F362" t="s">
        <v>78</v>
      </c>
      <c r="G362">
        <v>15156584</v>
      </c>
      <c r="H362" t="s">
        <v>42</v>
      </c>
      <c r="I362" s="11">
        <v>44744</v>
      </c>
      <c r="J362" s="11">
        <v>44724</v>
      </c>
      <c r="K362" s="11">
        <v>45819</v>
      </c>
      <c r="M362" t="s">
        <v>43</v>
      </c>
      <c r="N362">
        <v>141436.82999999999</v>
      </c>
      <c r="O362">
        <v>11</v>
      </c>
      <c r="P362">
        <v>33</v>
      </c>
      <c r="Q362" s="11">
        <v>45717</v>
      </c>
      <c r="R362">
        <v>3613.4000000000005</v>
      </c>
      <c r="S362">
        <v>16776.500000000058</v>
      </c>
      <c r="T362">
        <v>13163.100000000057</v>
      </c>
      <c r="U362" t="s">
        <v>463</v>
      </c>
      <c r="W362" s="11">
        <v>45747</v>
      </c>
      <c r="X362" s="11">
        <v>45717</v>
      </c>
    </row>
    <row r="363" spans="1:24" x14ac:dyDescent="0.45">
      <c r="A363" t="s">
        <v>76</v>
      </c>
      <c r="B363" t="s">
        <v>77</v>
      </c>
      <c r="C363">
        <v>6505</v>
      </c>
      <c r="D363">
        <v>1000</v>
      </c>
      <c r="E363" t="s">
        <v>39</v>
      </c>
      <c r="F363" t="s">
        <v>78</v>
      </c>
      <c r="G363">
        <v>15156584</v>
      </c>
      <c r="H363" t="s">
        <v>42</v>
      </c>
      <c r="I363" s="11">
        <v>44744</v>
      </c>
      <c r="J363" s="11">
        <v>44724</v>
      </c>
      <c r="K363" s="11">
        <v>45819</v>
      </c>
      <c r="M363" t="s">
        <v>43</v>
      </c>
      <c r="N363">
        <v>141436.82999999999</v>
      </c>
      <c r="O363">
        <v>11</v>
      </c>
      <c r="P363">
        <v>34</v>
      </c>
      <c r="Q363" s="11">
        <v>45752</v>
      </c>
      <c r="R363">
        <v>4516.75</v>
      </c>
      <c r="S363">
        <v>13163.100000000057</v>
      </c>
      <c r="T363">
        <v>8646.3500000000568</v>
      </c>
      <c r="U363" t="s">
        <v>463</v>
      </c>
      <c r="W363" s="11">
        <v>45777</v>
      </c>
      <c r="X363" s="11">
        <v>45752</v>
      </c>
    </row>
    <row r="364" spans="1:24" x14ac:dyDescent="0.45">
      <c r="A364" t="s">
        <v>76</v>
      </c>
      <c r="B364" t="s">
        <v>77</v>
      </c>
      <c r="C364">
        <v>6505</v>
      </c>
      <c r="D364">
        <v>1000</v>
      </c>
      <c r="E364" t="s">
        <v>39</v>
      </c>
      <c r="F364" t="s">
        <v>78</v>
      </c>
      <c r="G364">
        <v>15156584</v>
      </c>
      <c r="H364" t="s">
        <v>42</v>
      </c>
      <c r="I364" s="11">
        <v>44744</v>
      </c>
      <c r="J364" s="11">
        <v>44724</v>
      </c>
      <c r="K364" s="11">
        <v>45819</v>
      </c>
      <c r="M364" t="s">
        <v>43</v>
      </c>
      <c r="N364">
        <v>141436.82999999999</v>
      </c>
      <c r="O364">
        <v>11</v>
      </c>
      <c r="P364">
        <v>35</v>
      </c>
      <c r="Q364" s="11">
        <v>45780</v>
      </c>
      <c r="R364">
        <v>3613.4000000000005</v>
      </c>
      <c r="S364">
        <v>8646.3500000000568</v>
      </c>
      <c r="T364">
        <v>5032.9500000000562</v>
      </c>
      <c r="U364" t="s">
        <v>463</v>
      </c>
      <c r="W364" s="11">
        <v>45808</v>
      </c>
      <c r="X364" s="11">
        <v>45780</v>
      </c>
    </row>
    <row r="365" spans="1:24" x14ac:dyDescent="0.45">
      <c r="A365" t="s">
        <v>76</v>
      </c>
      <c r="B365" t="s">
        <v>77</v>
      </c>
      <c r="C365">
        <v>6505</v>
      </c>
      <c r="D365">
        <v>1000</v>
      </c>
      <c r="E365" t="s">
        <v>39</v>
      </c>
      <c r="F365" t="s">
        <v>78</v>
      </c>
      <c r="G365">
        <v>15156584</v>
      </c>
      <c r="H365" t="s">
        <v>42</v>
      </c>
      <c r="I365" s="11">
        <v>44744</v>
      </c>
      <c r="J365" s="11">
        <v>44724</v>
      </c>
      <c r="K365" s="11">
        <v>45819</v>
      </c>
      <c r="M365" t="s">
        <v>43</v>
      </c>
      <c r="N365">
        <v>141436.82999999999</v>
      </c>
      <c r="O365">
        <v>11</v>
      </c>
      <c r="P365">
        <v>36</v>
      </c>
      <c r="Q365" s="11">
        <v>45808</v>
      </c>
      <c r="R365">
        <v>3613.4000000000005</v>
      </c>
      <c r="S365">
        <v>5032.9500000000562</v>
      </c>
      <c r="T365">
        <v>1419.5500000000557</v>
      </c>
      <c r="U365" t="s">
        <v>463</v>
      </c>
      <c r="W365" s="11">
        <v>45808</v>
      </c>
      <c r="X365" s="11">
        <v>45808</v>
      </c>
    </row>
    <row r="366" spans="1:24" x14ac:dyDescent="0.45">
      <c r="A366" t="s">
        <v>76</v>
      </c>
      <c r="B366" t="s">
        <v>77</v>
      </c>
      <c r="C366">
        <v>6505</v>
      </c>
      <c r="D366">
        <v>1000</v>
      </c>
      <c r="E366" t="s">
        <v>39</v>
      </c>
      <c r="F366" t="s">
        <v>78</v>
      </c>
      <c r="G366">
        <v>15156584</v>
      </c>
      <c r="H366" t="s">
        <v>42</v>
      </c>
      <c r="I366" s="11">
        <v>44744</v>
      </c>
      <c r="J366" s="11">
        <v>44724</v>
      </c>
      <c r="K366" s="11">
        <v>45819</v>
      </c>
      <c r="M366" t="s">
        <v>43</v>
      </c>
      <c r="N366">
        <v>141436.82999999999</v>
      </c>
      <c r="O366">
        <v>11</v>
      </c>
      <c r="P366">
        <v>37</v>
      </c>
      <c r="Q366" s="11">
        <v>45843</v>
      </c>
      <c r="R366">
        <v>1419.5500000000002</v>
      </c>
      <c r="S366">
        <v>1419.5500000000557</v>
      </c>
      <c r="T366">
        <v>5.5479176808148623E-11</v>
      </c>
      <c r="U366" t="s">
        <v>463</v>
      </c>
      <c r="W366" s="11">
        <v>45869</v>
      </c>
      <c r="X366" s="11">
        <v>45843</v>
      </c>
    </row>
  </sheetData>
  <autoFilter ref="A1:X366" xr:uid="{C4B021D9-B195-4417-B3BB-02210B5092D8}"/>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DEEF-E2BF-4A4A-A90F-CDC70CB93BE6}">
  <sheetPr codeName="Sheet10"/>
  <dimension ref="A1:Q361"/>
  <sheetViews>
    <sheetView tabSelected="1" workbookViewId="0">
      <pane ySplit="1" topLeftCell="A2" activePane="bottomLeft" state="frozen"/>
      <selection pane="bottomLeft" activeCell="S21" sqref="S21"/>
    </sheetView>
  </sheetViews>
  <sheetFormatPr defaultRowHeight="14.25" x14ac:dyDescent="0.45"/>
  <cols>
    <col min="1" max="1" width="11" bestFit="1" customWidth="1"/>
    <col min="2" max="2" width="15.59765625" customWidth="1"/>
    <col min="3" max="3" width="14.3984375" customWidth="1"/>
    <col min="4" max="7" width="2.86328125" customWidth="1"/>
    <col min="8" max="8" width="14.86328125" customWidth="1"/>
    <col min="9" max="9" width="12.3984375" customWidth="1"/>
    <col min="11" max="11" width="14.86328125" customWidth="1"/>
    <col min="12" max="12" width="12.3984375" customWidth="1"/>
  </cols>
  <sheetData>
    <row r="1" spans="1:17" ht="14.65" thickBot="1" x14ac:dyDescent="0.5">
      <c r="A1" s="1" t="s">
        <v>0</v>
      </c>
      <c r="B1" s="1" t="s">
        <v>1</v>
      </c>
      <c r="C1" s="1" t="s">
        <v>2</v>
      </c>
      <c r="H1" s="2" t="s">
        <v>485</v>
      </c>
      <c r="I1" s="3"/>
      <c r="J1" s="3"/>
      <c r="K1" s="3"/>
      <c r="L1" s="3"/>
      <c r="M1" s="3"/>
      <c r="N1" s="3"/>
      <c r="O1" s="3"/>
      <c r="P1" s="3"/>
      <c r="Q1" s="3"/>
    </row>
    <row r="2" spans="1:17" x14ac:dyDescent="0.45">
      <c r="A2" t="s">
        <v>80</v>
      </c>
      <c r="B2" s="11">
        <v>43499</v>
      </c>
      <c r="C2" s="11">
        <v>43526</v>
      </c>
      <c r="H2" s="5">
        <v>1</v>
      </c>
      <c r="I2" s="31" t="s">
        <v>486</v>
      </c>
      <c r="J2" s="31"/>
      <c r="K2" s="31"/>
      <c r="L2" s="31"/>
      <c r="M2" s="31"/>
      <c r="N2" s="31"/>
      <c r="O2" s="31"/>
      <c r="P2" s="31"/>
      <c r="Q2" s="31"/>
    </row>
    <row r="3" spans="1:17" x14ac:dyDescent="0.45">
      <c r="A3" t="s">
        <v>81</v>
      </c>
      <c r="B3" s="11">
        <v>43527</v>
      </c>
      <c r="C3" s="11">
        <v>43561</v>
      </c>
      <c r="H3" s="5"/>
      <c r="I3" s="26"/>
      <c r="J3" s="26"/>
      <c r="K3" s="26"/>
      <c r="L3" s="26"/>
      <c r="M3" s="26"/>
      <c r="N3" s="26"/>
      <c r="O3" s="26"/>
      <c r="P3" s="26"/>
      <c r="Q3" s="26"/>
    </row>
    <row r="4" spans="1:17" x14ac:dyDescent="0.45">
      <c r="A4" t="s">
        <v>82</v>
      </c>
      <c r="B4" s="11">
        <v>43562</v>
      </c>
      <c r="C4" s="11">
        <v>43589</v>
      </c>
      <c r="H4" s="5">
        <f>H2+1</f>
        <v>2</v>
      </c>
      <c r="I4" s="26" t="s">
        <v>487</v>
      </c>
      <c r="J4" s="26"/>
      <c r="K4" s="26"/>
      <c r="L4" s="26"/>
      <c r="M4" s="26"/>
      <c r="N4" s="26"/>
      <c r="O4" s="26"/>
      <c r="P4" s="26"/>
      <c r="Q4" s="26"/>
    </row>
    <row r="5" spans="1:17" x14ac:dyDescent="0.45">
      <c r="A5" t="s">
        <v>83</v>
      </c>
      <c r="B5" s="11">
        <v>43590</v>
      </c>
      <c r="C5" s="11">
        <v>43617</v>
      </c>
      <c r="H5" s="5"/>
      <c r="I5" s="26"/>
      <c r="J5" s="26"/>
      <c r="K5" s="26"/>
      <c r="L5" s="26"/>
      <c r="M5" s="26"/>
      <c r="N5" s="26"/>
      <c r="O5" s="26"/>
      <c r="P5" s="26"/>
      <c r="Q5" s="26"/>
    </row>
    <row r="6" spans="1:17" x14ac:dyDescent="0.45">
      <c r="A6" t="s">
        <v>84</v>
      </c>
      <c r="B6" s="11">
        <v>43618</v>
      </c>
      <c r="C6" s="11">
        <v>43652</v>
      </c>
      <c r="H6" s="5">
        <f>H4+1</f>
        <v>3</v>
      </c>
      <c r="I6" s="26" t="s">
        <v>488</v>
      </c>
      <c r="J6" s="26"/>
      <c r="K6" s="26"/>
      <c r="L6" s="26"/>
      <c r="M6" s="26"/>
      <c r="N6" s="26"/>
      <c r="O6" s="26"/>
      <c r="P6" s="26"/>
      <c r="Q6" s="26"/>
    </row>
    <row r="7" spans="1:17" x14ac:dyDescent="0.45">
      <c r="A7" t="s">
        <v>85</v>
      </c>
      <c r="B7" s="11">
        <v>43653</v>
      </c>
      <c r="C7" s="11">
        <v>43680</v>
      </c>
      <c r="H7" s="5"/>
      <c r="I7" s="26"/>
      <c r="J7" s="26"/>
      <c r="K7" s="26"/>
      <c r="L7" s="26"/>
      <c r="M7" s="26"/>
      <c r="N7" s="26"/>
      <c r="O7" s="26"/>
      <c r="P7" s="26"/>
      <c r="Q7" s="26"/>
    </row>
    <row r="8" spans="1:17" x14ac:dyDescent="0.45">
      <c r="A8" t="s">
        <v>86</v>
      </c>
      <c r="B8" s="11">
        <v>43681</v>
      </c>
      <c r="C8" s="11">
        <v>43708</v>
      </c>
      <c r="H8" s="5"/>
      <c r="I8" s="26"/>
      <c r="J8" s="26"/>
      <c r="K8" s="26"/>
      <c r="L8" s="26"/>
      <c r="M8" s="26"/>
      <c r="N8" s="26"/>
      <c r="O8" s="26"/>
      <c r="P8" s="26"/>
      <c r="Q8" s="26"/>
    </row>
    <row r="9" spans="1:17" x14ac:dyDescent="0.45">
      <c r="A9" t="s">
        <v>87</v>
      </c>
      <c r="B9" s="11">
        <v>43709</v>
      </c>
      <c r="C9" s="11">
        <v>43743</v>
      </c>
      <c r="H9" s="5">
        <f>+H6+1</f>
        <v>4</v>
      </c>
      <c r="I9" s="26" t="s">
        <v>489</v>
      </c>
      <c r="J9" s="26"/>
      <c r="K9" s="26"/>
      <c r="L9" s="26"/>
      <c r="M9" s="26"/>
      <c r="N9" s="26"/>
      <c r="O9" s="26"/>
      <c r="P9" s="26"/>
      <c r="Q9" s="26"/>
    </row>
    <row r="10" spans="1:17" x14ac:dyDescent="0.45">
      <c r="A10" t="s">
        <v>88</v>
      </c>
      <c r="B10" s="11">
        <v>43744</v>
      </c>
      <c r="C10" s="11">
        <v>43771</v>
      </c>
      <c r="H10" s="5"/>
      <c r="I10" s="26"/>
      <c r="J10" s="26"/>
      <c r="K10" s="26"/>
      <c r="L10" s="26"/>
      <c r="M10" s="26"/>
      <c r="N10" s="26"/>
      <c r="O10" s="26"/>
      <c r="P10" s="26"/>
      <c r="Q10" s="26"/>
    </row>
    <row r="11" spans="1:17" x14ac:dyDescent="0.45">
      <c r="A11" t="s">
        <v>89</v>
      </c>
      <c r="B11" s="11">
        <v>43772</v>
      </c>
      <c r="C11" s="11">
        <v>43799</v>
      </c>
      <c r="H11" s="5"/>
      <c r="I11" s="26"/>
      <c r="J11" s="26"/>
      <c r="K11" s="26"/>
      <c r="L11" s="26"/>
      <c r="M11" s="26"/>
      <c r="N11" s="26"/>
      <c r="O11" s="26"/>
      <c r="P11" s="26"/>
      <c r="Q11" s="26"/>
    </row>
    <row r="12" spans="1:17" x14ac:dyDescent="0.45">
      <c r="A12" t="s">
        <v>90</v>
      </c>
      <c r="B12" s="11">
        <v>43800</v>
      </c>
      <c r="C12" s="11">
        <v>43834</v>
      </c>
      <c r="H12" s="5"/>
      <c r="I12" s="26"/>
      <c r="J12" s="26"/>
      <c r="K12" s="26"/>
      <c r="L12" s="26"/>
      <c r="M12" s="26"/>
      <c r="N12" s="26"/>
      <c r="O12" s="26"/>
      <c r="P12" s="26"/>
      <c r="Q12" s="26"/>
    </row>
    <row r="13" spans="1:17" x14ac:dyDescent="0.45">
      <c r="A13" t="s">
        <v>91</v>
      </c>
      <c r="B13" s="11">
        <v>43835</v>
      </c>
      <c r="C13" s="11">
        <v>43862</v>
      </c>
      <c r="H13" s="5"/>
      <c r="I13" s="26"/>
      <c r="J13" s="26"/>
      <c r="K13" s="26"/>
      <c r="L13" s="26"/>
      <c r="M13" s="26"/>
      <c r="N13" s="26"/>
      <c r="O13" s="26"/>
      <c r="P13" s="26"/>
      <c r="Q13" s="26"/>
    </row>
    <row r="14" spans="1:17" x14ac:dyDescent="0.45">
      <c r="A14" t="s">
        <v>92</v>
      </c>
      <c r="B14" s="11">
        <v>43863</v>
      </c>
      <c r="C14" s="11">
        <v>43890</v>
      </c>
      <c r="H14" s="5"/>
      <c r="I14" s="26"/>
      <c r="J14" s="26"/>
      <c r="K14" s="26"/>
      <c r="L14" s="26"/>
      <c r="M14" s="26"/>
      <c r="N14" s="26"/>
      <c r="O14" s="26"/>
      <c r="P14" s="26"/>
      <c r="Q14" s="26"/>
    </row>
    <row r="15" spans="1:17" x14ac:dyDescent="0.45">
      <c r="A15" t="s">
        <v>93</v>
      </c>
      <c r="B15" s="11">
        <v>43891</v>
      </c>
      <c r="C15" s="11">
        <v>43925</v>
      </c>
      <c r="H15" s="5"/>
      <c r="I15" s="26"/>
      <c r="J15" s="26"/>
      <c r="K15" s="26"/>
      <c r="L15" s="26"/>
      <c r="M15" s="26"/>
      <c r="N15" s="26"/>
      <c r="O15" s="26"/>
      <c r="P15" s="26"/>
      <c r="Q15" s="26"/>
    </row>
    <row r="16" spans="1:17" x14ac:dyDescent="0.45">
      <c r="A16" t="s">
        <v>94</v>
      </c>
      <c r="B16" s="11">
        <v>43926</v>
      </c>
      <c r="C16" s="11">
        <v>43953</v>
      </c>
      <c r="H16" s="5"/>
      <c r="I16" s="6"/>
      <c r="J16" s="6"/>
      <c r="K16" s="6"/>
      <c r="L16" s="6"/>
      <c r="M16" s="6"/>
      <c r="N16" s="6"/>
      <c r="O16" s="6"/>
      <c r="P16" s="6"/>
      <c r="Q16" s="6"/>
    </row>
    <row r="17" spans="1:17" ht="14.65" thickBot="1" x14ac:dyDescent="0.5">
      <c r="A17" t="s">
        <v>95</v>
      </c>
      <c r="B17" s="11">
        <v>43954</v>
      </c>
      <c r="C17" s="11">
        <v>43981</v>
      </c>
      <c r="H17" s="2" t="s">
        <v>490</v>
      </c>
      <c r="I17" s="3"/>
      <c r="J17" s="3"/>
      <c r="K17" s="3"/>
      <c r="L17" s="3"/>
      <c r="M17" s="3"/>
      <c r="N17" s="3"/>
      <c r="O17" s="3"/>
      <c r="P17" s="3"/>
      <c r="Q17" s="3"/>
    </row>
    <row r="18" spans="1:17" x14ac:dyDescent="0.45">
      <c r="A18" t="s">
        <v>96</v>
      </c>
      <c r="B18" s="11">
        <v>43982</v>
      </c>
      <c r="C18" s="11">
        <v>44016</v>
      </c>
      <c r="H18" s="5">
        <v>1</v>
      </c>
      <c r="I18" s="26" t="s">
        <v>491</v>
      </c>
      <c r="J18" s="26"/>
      <c r="K18" s="26"/>
      <c r="L18" s="26"/>
      <c r="M18" s="26"/>
      <c r="N18" s="26"/>
      <c r="O18" s="26"/>
      <c r="P18" s="26"/>
      <c r="Q18" s="26"/>
    </row>
    <row r="19" spans="1:17" x14ac:dyDescent="0.45">
      <c r="A19" t="s">
        <v>97</v>
      </c>
      <c r="B19" s="11">
        <v>44017</v>
      </c>
      <c r="C19" s="11">
        <v>44044</v>
      </c>
      <c r="H19" s="5"/>
      <c r="I19" s="26"/>
      <c r="J19" s="26"/>
      <c r="K19" s="26"/>
      <c r="L19" s="26"/>
      <c r="M19" s="26"/>
      <c r="N19" s="26"/>
      <c r="O19" s="26"/>
      <c r="P19" s="26"/>
      <c r="Q19" s="26"/>
    </row>
    <row r="20" spans="1:17" x14ac:dyDescent="0.45">
      <c r="A20" t="s">
        <v>98</v>
      </c>
      <c r="B20" s="11">
        <v>44045</v>
      </c>
      <c r="C20" s="11">
        <v>44072</v>
      </c>
      <c r="H20" s="5"/>
      <c r="I20" s="26"/>
      <c r="J20" s="26"/>
      <c r="K20" s="26"/>
      <c r="L20" s="26"/>
      <c r="M20" s="26"/>
      <c r="N20" s="26"/>
      <c r="O20" s="26"/>
      <c r="P20" s="26"/>
      <c r="Q20" s="26"/>
    </row>
    <row r="21" spans="1:17" x14ac:dyDescent="0.45">
      <c r="A21" t="s">
        <v>99</v>
      </c>
      <c r="B21" s="11">
        <v>44073</v>
      </c>
      <c r="C21" s="11">
        <v>44107</v>
      </c>
      <c r="H21" s="5"/>
      <c r="I21" s="26"/>
      <c r="J21" s="26"/>
      <c r="K21" s="26"/>
      <c r="L21" s="26"/>
      <c r="M21" s="26"/>
      <c r="N21" s="26"/>
      <c r="O21" s="26"/>
      <c r="P21" s="26"/>
      <c r="Q21" s="26"/>
    </row>
    <row r="22" spans="1:17" x14ac:dyDescent="0.45">
      <c r="A22" t="s">
        <v>100</v>
      </c>
      <c r="B22" s="11">
        <v>44108</v>
      </c>
      <c r="C22" s="11">
        <v>44135</v>
      </c>
      <c r="H22" s="5"/>
      <c r="I22" s="26"/>
      <c r="J22" s="26"/>
      <c r="K22" s="26"/>
      <c r="L22" s="26"/>
      <c r="M22" s="26"/>
      <c r="N22" s="26"/>
      <c r="O22" s="26"/>
      <c r="P22" s="26"/>
      <c r="Q22" s="26"/>
    </row>
    <row r="23" spans="1:17" x14ac:dyDescent="0.45">
      <c r="A23" t="s">
        <v>101</v>
      </c>
      <c r="B23" s="11">
        <v>44136</v>
      </c>
      <c r="C23" s="11">
        <v>44163</v>
      </c>
      <c r="H23" s="5">
        <f>H18+1</f>
        <v>2</v>
      </c>
      <c r="I23" s="26" t="s">
        <v>492</v>
      </c>
      <c r="J23" s="26"/>
      <c r="K23" s="26"/>
      <c r="L23" s="26"/>
      <c r="M23" s="26"/>
      <c r="N23" s="26"/>
      <c r="O23" s="26"/>
      <c r="P23" s="26"/>
      <c r="Q23" s="26"/>
    </row>
    <row r="24" spans="1:17" x14ac:dyDescent="0.45">
      <c r="A24" t="s">
        <v>102</v>
      </c>
      <c r="B24" s="11">
        <v>44164</v>
      </c>
      <c r="C24" s="11">
        <v>44198</v>
      </c>
      <c r="H24" s="5"/>
      <c r="I24" s="26"/>
      <c r="J24" s="26"/>
      <c r="K24" s="26"/>
      <c r="L24" s="26"/>
      <c r="M24" s="26"/>
      <c r="N24" s="26"/>
      <c r="O24" s="26"/>
      <c r="P24" s="26"/>
      <c r="Q24" s="26"/>
    </row>
    <row r="25" spans="1:17" x14ac:dyDescent="0.45">
      <c r="A25" t="s">
        <v>103</v>
      </c>
      <c r="B25" s="11">
        <v>44199</v>
      </c>
      <c r="C25" s="11">
        <v>44226</v>
      </c>
      <c r="H25" s="5">
        <f>H23+1</f>
        <v>3</v>
      </c>
      <c r="I25" s="26" t="s">
        <v>493</v>
      </c>
      <c r="J25" s="26"/>
      <c r="K25" s="26"/>
      <c r="L25" s="26"/>
      <c r="M25" s="26"/>
      <c r="N25" s="26"/>
      <c r="O25" s="26"/>
      <c r="P25" s="26"/>
      <c r="Q25" s="26"/>
    </row>
    <row r="26" spans="1:17" x14ac:dyDescent="0.45">
      <c r="A26" t="s">
        <v>104</v>
      </c>
      <c r="B26" s="11">
        <v>44227</v>
      </c>
      <c r="C26" s="11">
        <v>44254</v>
      </c>
      <c r="H26" s="5"/>
      <c r="I26" s="26"/>
      <c r="J26" s="26"/>
      <c r="K26" s="26"/>
      <c r="L26" s="26"/>
      <c r="M26" s="26"/>
      <c r="N26" s="26"/>
      <c r="O26" s="26"/>
      <c r="P26" s="26"/>
      <c r="Q26" s="26"/>
    </row>
    <row r="27" spans="1:17" x14ac:dyDescent="0.45">
      <c r="A27" t="s">
        <v>105</v>
      </c>
      <c r="B27" s="11">
        <v>44255</v>
      </c>
      <c r="C27" s="11">
        <v>44289</v>
      </c>
      <c r="H27" s="5"/>
      <c r="I27" s="26"/>
      <c r="J27" s="26"/>
      <c r="K27" s="26"/>
      <c r="L27" s="26"/>
      <c r="M27" s="26"/>
      <c r="N27" s="26"/>
      <c r="O27" s="26"/>
      <c r="P27" s="26"/>
      <c r="Q27" s="26"/>
    </row>
    <row r="28" spans="1:17" x14ac:dyDescent="0.45">
      <c r="A28" t="s">
        <v>106</v>
      </c>
      <c r="B28" s="11">
        <v>44290</v>
      </c>
      <c r="C28" s="11">
        <v>44317</v>
      </c>
      <c r="H28" s="5"/>
      <c r="I28" s="26"/>
      <c r="J28" s="26"/>
      <c r="K28" s="26"/>
      <c r="L28" s="26"/>
      <c r="M28" s="26"/>
      <c r="N28" s="26"/>
      <c r="O28" s="26"/>
      <c r="P28" s="26"/>
      <c r="Q28" s="26"/>
    </row>
    <row r="29" spans="1:17" x14ac:dyDescent="0.45">
      <c r="A29" t="s">
        <v>107</v>
      </c>
      <c r="B29" s="11">
        <v>44318</v>
      </c>
      <c r="C29" s="11">
        <v>44345</v>
      </c>
    </row>
    <row r="30" spans="1:17" ht="14.65" thickBot="1" x14ac:dyDescent="0.5">
      <c r="A30" t="s">
        <v>108</v>
      </c>
      <c r="B30" s="11">
        <v>44346</v>
      </c>
      <c r="C30" s="11">
        <v>44380</v>
      </c>
    </row>
    <row r="31" spans="1:17" ht="14.65" thickBot="1" x14ac:dyDescent="0.5">
      <c r="A31" t="s">
        <v>109</v>
      </c>
      <c r="B31" s="11">
        <v>44381</v>
      </c>
      <c r="C31" s="11">
        <v>44408</v>
      </c>
      <c r="H31" s="1" t="s">
        <v>494</v>
      </c>
      <c r="I31" s="21"/>
    </row>
    <row r="32" spans="1:17" ht="14.65" thickBot="1" x14ac:dyDescent="0.5">
      <c r="A32" t="s">
        <v>110</v>
      </c>
      <c r="B32" s="11">
        <v>44409</v>
      </c>
      <c r="C32" s="11">
        <v>44436</v>
      </c>
      <c r="H32" s="1" t="s">
        <v>495</v>
      </c>
      <c r="I32" s="21"/>
    </row>
    <row r="33" spans="1:17" x14ac:dyDescent="0.45">
      <c r="A33" t="s">
        <v>111</v>
      </c>
      <c r="B33" s="11">
        <v>44437</v>
      </c>
      <c r="C33" s="11">
        <v>44471</v>
      </c>
    </row>
    <row r="34" spans="1:17" x14ac:dyDescent="0.45">
      <c r="A34" t="s">
        <v>112</v>
      </c>
      <c r="B34" s="11">
        <v>44472</v>
      </c>
      <c r="C34" s="11">
        <v>44499</v>
      </c>
      <c r="H34" s="27" t="s">
        <v>20</v>
      </c>
      <c r="I34" s="27"/>
      <c r="J34" s="27"/>
      <c r="K34" s="27"/>
      <c r="L34" s="27"/>
      <c r="M34" s="27"/>
      <c r="N34" s="27"/>
      <c r="O34" s="27"/>
      <c r="P34" s="27"/>
      <c r="Q34" s="27"/>
    </row>
    <row r="35" spans="1:17" x14ac:dyDescent="0.45">
      <c r="A35" t="s">
        <v>113</v>
      </c>
      <c r="B35" s="11">
        <v>44500</v>
      </c>
      <c r="C35" s="11">
        <v>44527</v>
      </c>
    </row>
    <row r="36" spans="1:17" x14ac:dyDescent="0.45">
      <c r="A36" t="s">
        <v>114</v>
      </c>
      <c r="B36" s="11">
        <v>44528</v>
      </c>
      <c r="C36" s="11">
        <v>44562</v>
      </c>
    </row>
    <row r="37" spans="1:17" x14ac:dyDescent="0.45">
      <c r="A37" t="s">
        <v>115</v>
      </c>
      <c r="B37" s="11">
        <v>44563</v>
      </c>
      <c r="C37" s="11">
        <v>44590</v>
      </c>
    </row>
    <row r="38" spans="1:17" x14ac:dyDescent="0.45">
      <c r="A38" t="s">
        <v>116</v>
      </c>
      <c r="B38" s="11">
        <v>44591</v>
      </c>
      <c r="C38" s="11">
        <v>44618</v>
      </c>
    </row>
    <row r="39" spans="1:17" x14ac:dyDescent="0.45">
      <c r="A39" t="s">
        <v>117</v>
      </c>
      <c r="B39" s="11">
        <v>44619</v>
      </c>
      <c r="C39" s="11">
        <v>44653</v>
      </c>
    </row>
    <row r="40" spans="1:17" x14ac:dyDescent="0.45">
      <c r="A40" t="s">
        <v>118</v>
      </c>
      <c r="B40" s="11">
        <v>44654</v>
      </c>
      <c r="C40" s="11">
        <v>44681</v>
      </c>
    </row>
    <row r="41" spans="1:17" x14ac:dyDescent="0.45">
      <c r="A41" t="s">
        <v>119</v>
      </c>
      <c r="B41" s="11">
        <v>44682</v>
      </c>
      <c r="C41" s="11">
        <v>44709</v>
      </c>
    </row>
    <row r="42" spans="1:17" x14ac:dyDescent="0.45">
      <c r="A42" t="s">
        <v>120</v>
      </c>
      <c r="B42" s="11">
        <v>44710</v>
      </c>
      <c r="C42" s="11">
        <v>44744</v>
      </c>
    </row>
    <row r="43" spans="1:17" x14ac:dyDescent="0.45">
      <c r="A43" t="s">
        <v>121</v>
      </c>
      <c r="B43" s="11">
        <v>44745</v>
      </c>
      <c r="C43" s="11">
        <v>44772</v>
      </c>
    </row>
    <row r="44" spans="1:17" x14ac:dyDescent="0.45">
      <c r="A44" t="s">
        <v>122</v>
      </c>
      <c r="B44" s="11">
        <v>44773</v>
      </c>
      <c r="C44" s="11">
        <v>44800</v>
      </c>
    </row>
    <row r="45" spans="1:17" x14ac:dyDescent="0.45">
      <c r="A45" t="s">
        <v>123</v>
      </c>
      <c r="B45" s="11">
        <v>44801</v>
      </c>
      <c r="C45" s="11">
        <v>44835</v>
      </c>
    </row>
    <row r="46" spans="1:17" x14ac:dyDescent="0.45">
      <c r="A46" t="s">
        <v>124</v>
      </c>
      <c r="B46" s="11">
        <v>44836</v>
      </c>
      <c r="C46" s="11">
        <v>44863</v>
      </c>
    </row>
    <row r="47" spans="1:17" x14ac:dyDescent="0.45">
      <c r="A47" t="s">
        <v>125</v>
      </c>
      <c r="B47" s="11">
        <v>44864</v>
      </c>
      <c r="C47" s="11">
        <v>44891</v>
      </c>
    </row>
    <row r="48" spans="1:17" x14ac:dyDescent="0.45">
      <c r="A48" t="s">
        <v>126</v>
      </c>
      <c r="B48" s="11">
        <v>44892</v>
      </c>
      <c r="C48" s="11">
        <v>44926</v>
      </c>
    </row>
    <row r="49" spans="1:3" x14ac:dyDescent="0.45">
      <c r="A49" t="s">
        <v>127</v>
      </c>
      <c r="B49" s="11">
        <v>44927</v>
      </c>
      <c r="C49" s="11">
        <v>44954</v>
      </c>
    </row>
    <row r="50" spans="1:3" x14ac:dyDescent="0.45">
      <c r="A50" t="s">
        <v>128</v>
      </c>
      <c r="B50" s="11">
        <v>44955</v>
      </c>
      <c r="C50" s="11">
        <v>44982</v>
      </c>
    </row>
    <row r="51" spans="1:3" x14ac:dyDescent="0.45">
      <c r="A51" t="s">
        <v>129</v>
      </c>
      <c r="B51" s="11">
        <v>44983</v>
      </c>
      <c r="C51" s="11">
        <v>45017</v>
      </c>
    </row>
    <row r="52" spans="1:3" x14ac:dyDescent="0.45">
      <c r="A52" t="s">
        <v>130</v>
      </c>
      <c r="B52" s="11">
        <v>45018</v>
      </c>
      <c r="C52" s="11">
        <v>45045</v>
      </c>
    </row>
    <row r="53" spans="1:3" x14ac:dyDescent="0.45">
      <c r="A53" t="s">
        <v>131</v>
      </c>
      <c r="B53" s="11">
        <v>45046</v>
      </c>
      <c r="C53" s="11">
        <v>45073</v>
      </c>
    </row>
    <row r="54" spans="1:3" x14ac:dyDescent="0.45">
      <c r="A54" t="s">
        <v>132</v>
      </c>
      <c r="B54" s="11">
        <v>45074</v>
      </c>
      <c r="C54" s="11">
        <v>45108</v>
      </c>
    </row>
    <row r="55" spans="1:3" x14ac:dyDescent="0.45">
      <c r="A55" t="s">
        <v>133</v>
      </c>
      <c r="B55" s="11">
        <v>45109</v>
      </c>
      <c r="C55" s="11">
        <v>45136</v>
      </c>
    </row>
    <row r="56" spans="1:3" x14ac:dyDescent="0.45">
      <c r="A56" t="s">
        <v>134</v>
      </c>
      <c r="B56" s="11">
        <v>45137</v>
      </c>
      <c r="C56" s="11">
        <v>45164</v>
      </c>
    </row>
    <row r="57" spans="1:3" x14ac:dyDescent="0.45">
      <c r="A57" t="s">
        <v>135</v>
      </c>
      <c r="B57" s="11">
        <v>45165</v>
      </c>
      <c r="C57" s="11">
        <v>45199</v>
      </c>
    </row>
    <row r="58" spans="1:3" x14ac:dyDescent="0.45">
      <c r="A58" t="s">
        <v>136</v>
      </c>
      <c r="B58" s="11">
        <v>45200</v>
      </c>
      <c r="C58" s="11">
        <v>45227</v>
      </c>
    </row>
    <row r="59" spans="1:3" x14ac:dyDescent="0.45">
      <c r="A59" t="s">
        <v>137</v>
      </c>
      <c r="B59" s="11">
        <v>45228</v>
      </c>
      <c r="C59" s="11">
        <v>45255</v>
      </c>
    </row>
    <row r="60" spans="1:3" x14ac:dyDescent="0.45">
      <c r="A60" t="s">
        <v>138</v>
      </c>
      <c r="B60" s="11">
        <v>45256</v>
      </c>
      <c r="C60" s="11">
        <v>45290</v>
      </c>
    </row>
    <row r="61" spans="1:3" x14ac:dyDescent="0.45">
      <c r="A61" t="s">
        <v>139</v>
      </c>
      <c r="B61" s="11">
        <v>45291</v>
      </c>
      <c r="C61" s="11">
        <v>45325</v>
      </c>
    </row>
    <row r="62" spans="1:3" x14ac:dyDescent="0.45">
      <c r="A62" t="s">
        <v>140</v>
      </c>
      <c r="B62" s="11">
        <v>45326</v>
      </c>
      <c r="C62" s="11">
        <v>45353</v>
      </c>
    </row>
    <row r="63" spans="1:3" x14ac:dyDescent="0.45">
      <c r="A63" t="s">
        <v>141</v>
      </c>
      <c r="B63" s="11">
        <v>45354</v>
      </c>
      <c r="C63" s="11">
        <v>45388</v>
      </c>
    </row>
    <row r="64" spans="1:3" x14ac:dyDescent="0.45">
      <c r="A64" t="s">
        <v>142</v>
      </c>
      <c r="B64" s="11">
        <v>45389</v>
      </c>
      <c r="C64" s="11">
        <v>45416</v>
      </c>
    </row>
    <row r="65" spans="1:3" x14ac:dyDescent="0.45">
      <c r="A65" t="s">
        <v>143</v>
      </c>
      <c r="B65" s="11">
        <v>45417</v>
      </c>
      <c r="C65" s="11">
        <v>45444</v>
      </c>
    </row>
    <row r="66" spans="1:3" x14ac:dyDescent="0.45">
      <c r="A66" t="s">
        <v>144</v>
      </c>
      <c r="B66" s="11">
        <v>45445</v>
      </c>
      <c r="C66" s="11">
        <v>45479</v>
      </c>
    </row>
    <row r="67" spans="1:3" x14ac:dyDescent="0.45">
      <c r="A67" t="s">
        <v>145</v>
      </c>
      <c r="B67" s="11">
        <v>45480</v>
      </c>
      <c r="C67" s="11">
        <v>45507</v>
      </c>
    </row>
    <row r="68" spans="1:3" x14ac:dyDescent="0.45">
      <c r="A68" t="s">
        <v>146</v>
      </c>
      <c r="B68" s="11">
        <v>45508</v>
      </c>
      <c r="C68" s="11">
        <v>45535</v>
      </c>
    </row>
    <row r="69" spans="1:3" x14ac:dyDescent="0.45">
      <c r="A69" t="s">
        <v>147</v>
      </c>
      <c r="B69" s="11">
        <v>45536</v>
      </c>
      <c r="C69" s="11">
        <v>45570</v>
      </c>
    </row>
    <row r="70" spans="1:3" x14ac:dyDescent="0.45">
      <c r="A70" t="s">
        <v>148</v>
      </c>
      <c r="B70" s="11">
        <v>45571</v>
      </c>
      <c r="C70" s="11">
        <v>45598</v>
      </c>
    </row>
    <row r="71" spans="1:3" x14ac:dyDescent="0.45">
      <c r="A71" t="s">
        <v>149</v>
      </c>
      <c r="B71" s="11">
        <v>45599</v>
      </c>
      <c r="C71" s="11">
        <v>45626</v>
      </c>
    </row>
    <row r="72" spans="1:3" x14ac:dyDescent="0.45">
      <c r="A72" t="s">
        <v>150</v>
      </c>
      <c r="B72" s="11">
        <v>45627</v>
      </c>
      <c r="C72" s="11">
        <v>45661</v>
      </c>
    </row>
    <row r="73" spans="1:3" x14ac:dyDescent="0.45">
      <c r="A73" t="s">
        <v>151</v>
      </c>
      <c r="B73" s="11">
        <v>45662</v>
      </c>
      <c r="C73" s="11">
        <v>45689</v>
      </c>
    </row>
    <row r="74" spans="1:3" x14ac:dyDescent="0.45">
      <c r="A74" t="s">
        <v>152</v>
      </c>
      <c r="B74" s="11">
        <v>45690</v>
      </c>
      <c r="C74" s="11">
        <v>45717</v>
      </c>
    </row>
    <row r="75" spans="1:3" x14ac:dyDescent="0.45">
      <c r="A75" t="s">
        <v>153</v>
      </c>
      <c r="B75" s="11">
        <v>45718</v>
      </c>
      <c r="C75" s="11">
        <v>45752</v>
      </c>
    </row>
    <row r="76" spans="1:3" x14ac:dyDescent="0.45">
      <c r="A76" t="s">
        <v>154</v>
      </c>
      <c r="B76" s="11">
        <v>45753</v>
      </c>
      <c r="C76" s="11">
        <v>45780</v>
      </c>
    </row>
    <row r="77" spans="1:3" x14ac:dyDescent="0.45">
      <c r="A77" t="s">
        <v>155</v>
      </c>
      <c r="B77" s="11">
        <v>45781</v>
      </c>
      <c r="C77" s="11">
        <v>45808</v>
      </c>
    </row>
    <row r="78" spans="1:3" x14ac:dyDescent="0.45">
      <c r="A78" t="s">
        <v>156</v>
      </c>
      <c r="B78" s="11">
        <v>45809</v>
      </c>
      <c r="C78" s="11">
        <v>45843</v>
      </c>
    </row>
    <row r="79" spans="1:3" x14ac:dyDescent="0.45">
      <c r="A79" t="s">
        <v>157</v>
      </c>
      <c r="B79" s="11">
        <v>45844</v>
      </c>
      <c r="C79" s="11">
        <v>45871</v>
      </c>
    </row>
    <row r="80" spans="1:3" x14ac:dyDescent="0.45">
      <c r="A80" t="s">
        <v>158</v>
      </c>
      <c r="B80" s="11">
        <v>45872</v>
      </c>
      <c r="C80" s="11">
        <v>45899</v>
      </c>
    </row>
    <row r="81" spans="1:3" x14ac:dyDescent="0.45">
      <c r="A81" t="s">
        <v>159</v>
      </c>
      <c r="B81" s="11">
        <v>45900</v>
      </c>
      <c r="C81" s="11">
        <v>45934</v>
      </c>
    </row>
    <row r="82" spans="1:3" x14ac:dyDescent="0.45">
      <c r="A82" t="s">
        <v>160</v>
      </c>
      <c r="B82" s="11">
        <v>45935</v>
      </c>
      <c r="C82" s="11">
        <v>45962</v>
      </c>
    </row>
    <row r="83" spans="1:3" x14ac:dyDescent="0.45">
      <c r="A83" t="s">
        <v>161</v>
      </c>
      <c r="B83" s="11">
        <v>45963</v>
      </c>
      <c r="C83" s="11">
        <v>45990</v>
      </c>
    </row>
    <row r="84" spans="1:3" x14ac:dyDescent="0.45">
      <c r="A84" t="s">
        <v>162</v>
      </c>
      <c r="B84" s="11">
        <v>45991</v>
      </c>
      <c r="C84" s="11">
        <v>46025</v>
      </c>
    </row>
    <row r="85" spans="1:3" x14ac:dyDescent="0.45">
      <c r="A85" t="s">
        <v>163</v>
      </c>
      <c r="B85" s="11">
        <v>46026</v>
      </c>
      <c r="C85" s="11">
        <v>46053</v>
      </c>
    </row>
    <row r="86" spans="1:3" x14ac:dyDescent="0.45">
      <c r="A86" t="s">
        <v>164</v>
      </c>
      <c r="B86" s="11">
        <v>46054</v>
      </c>
      <c r="C86" s="11">
        <v>46081</v>
      </c>
    </row>
    <row r="87" spans="1:3" x14ac:dyDescent="0.45">
      <c r="A87" t="s">
        <v>165</v>
      </c>
      <c r="B87" s="11">
        <v>46082</v>
      </c>
      <c r="C87" s="11">
        <v>46116</v>
      </c>
    </row>
    <row r="88" spans="1:3" x14ac:dyDescent="0.45">
      <c r="A88" t="s">
        <v>166</v>
      </c>
      <c r="B88" s="11">
        <v>46117</v>
      </c>
      <c r="C88" s="11">
        <v>46144</v>
      </c>
    </row>
    <row r="89" spans="1:3" x14ac:dyDescent="0.45">
      <c r="A89" t="s">
        <v>167</v>
      </c>
      <c r="B89" s="11">
        <v>46145</v>
      </c>
      <c r="C89" s="11">
        <v>46172</v>
      </c>
    </row>
    <row r="90" spans="1:3" x14ac:dyDescent="0.45">
      <c r="A90" t="s">
        <v>168</v>
      </c>
      <c r="B90" s="11">
        <v>46173</v>
      </c>
      <c r="C90" s="11">
        <v>46207</v>
      </c>
    </row>
    <row r="91" spans="1:3" x14ac:dyDescent="0.45">
      <c r="A91" t="s">
        <v>169</v>
      </c>
      <c r="B91" s="11">
        <v>46208</v>
      </c>
      <c r="C91" s="11">
        <v>46235</v>
      </c>
    </row>
    <row r="92" spans="1:3" x14ac:dyDescent="0.45">
      <c r="A92" t="s">
        <v>170</v>
      </c>
      <c r="B92" s="11">
        <v>46236</v>
      </c>
      <c r="C92" s="11">
        <v>46263</v>
      </c>
    </row>
    <row r="93" spans="1:3" x14ac:dyDescent="0.45">
      <c r="A93" t="s">
        <v>171</v>
      </c>
      <c r="B93" s="11">
        <v>46264</v>
      </c>
      <c r="C93" s="11">
        <v>46298</v>
      </c>
    </row>
    <row r="94" spans="1:3" x14ac:dyDescent="0.45">
      <c r="A94" t="s">
        <v>172</v>
      </c>
      <c r="B94" s="11">
        <v>46299</v>
      </c>
      <c r="C94" s="11">
        <v>46326</v>
      </c>
    </row>
    <row r="95" spans="1:3" x14ac:dyDescent="0.45">
      <c r="A95" t="s">
        <v>173</v>
      </c>
      <c r="B95" s="11">
        <v>46327</v>
      </c>
      <c r="C95" s="11">
        <v>46354</v>
      </c>
    </row>
    <row r="96" spans="1:3" x14ac:dyDescent="0.45">
      <c r="A96" t="s">
        <v>174</v>
      </c>
      <c r="B96" s="11">
        <v>46355</v>
      </c>
      <c r="C96" s="11">
        <v>46389</v>
      </c>
    </row>
    <row r="97" spans="1:3" x14ac:dyDescent="0.45">
      <c r="A97" t="s">
        <v>175</v>
      </c>
      <c r="B97" s="11">
        <v>46390</v>
      </c>
      <c r="C97" s="11">
        <v>46417</v>
      </c>
    </row>
    <row r="98" spans="1:3" x14ac:dyDescent="0.45">
      <c r="A98" t="s">
        <v>176</v>
      </c>
      <c r="B98" s="11">
        <v>46418</v>
      </c>
      <c r="C98" s="11">
        <v>46445</v>
      </c>
    </row>
    <row r="99" spans="1:3" x14ac:dyDescent="0.45">
      <c r="A99" t="s">
        <v>177</v>
      </c>
      <c r="B99" s="11">
        <v>46446</v>
      </c>
      <c r="C99" s="11">
        <v>46480</v>
      </c>
    </row>
    <row r="100" spans="1:3" x14ac:dyDescent="0.45">
      <c r="A100" t="s">
        <v>178</v>
      </c>
      <c r="B100" s="11">
        <v>46481</v>
      </c>
      <c r="C100" s="11">
        <v>46508</v>
      </c>
    </row>
    <row r="101" spans="1:3" x14ac:dyDescent="0.45">
      <c r="A101" t="s">
        <v>179</v>
      </c>
      <c r="B101" s="11">
        <v>46509</v>
      </c>
      <c r="C101" s="11">
        <v>46536</v>
      </c>
    </row>
    <row r="102" spans="1:3" x14ac:dyDescent="0.45">
      <c r="A102" t="s">
        <v>180</v>
      </c>
      <c r="B102" s="11">
        <v>46537</v>
      </c>
      <c r="C102" s="11">
        <v>46571</v>
      </c>
    </row>
    <row r="103" spans="1:3" x14ac:dyDescent="0.45">
      <c r="A103" t="s">
        <v>181</v>
      </c>
      <c r="B103" s="11">
        <v>46572</v>
      </c>
      <c r="C103" s="11">
        <v>46599</v>
      </c>
    </row>
    <row r="104" spans="1:3" x14ac:dyDescent="0.45">
      <c r="A104" t="s">
        <v>182</v>
      </c>
      <c r="B104" s="11">
        <v>46600</v>
      </c>
      <c r="C104" s="11">
        <v>46627</v>
      </c>
    </row>
    <row r="105" spans="1:3" x14ac:dyDescent="0.45">
      <c r="A105" t="s">
        <v>183</v>
      </c>
      <c r="B105" s="11">
        <v>46628</v>
      </c>
      <c r="C105" s="11">
        <v>46662</v>
      </c>
    </row>
    <row r="106" spans="1:3" x14ac:dyDescent="0.45">
      <c r="A106" t="s">
        <v>184</v>
      </c>
      <c r="B106" s="11">
        <v>46663</v>
      </c>
      <c r="C106" s="11">
        <v>46690</v>
      </c>
    </row>
    <row r="107" spans="1:3" x14ac:dyDescent="0.45">
      <c r="A107" t="s">
        <v>185</v>
      </c>
      <c r="B107" s="11">
        <v>46691</v>
      </c>
      <c r="C107" s="11">
        <v>46718</v>
      </c>
    </row>
    <row r="108" spans="1:3" x14ac:dyDescent="0.45">
      <c r="A108" t="s">
        <v>186</v>
      </c>
      <c r="B108" s="11">
        <v>46719</v>
      </c>
      <c r="C108" s="11">
        <v>46753</v>
      </c>
    </row>
    <row r="109" spans="1:3" x14ac:dyDescent="0.45">
      <c r="A109" t="s">
        <v>187</v>
      </c>
      <c r="B109" s="11">
        <v>46754</v>
      </c>
      <c r="C109" s="11">
        <v>46781</v>
      </c>
    </row>
    <row r="110" spans="1:3" x14ac:dyDescent="0.45">
      <c r="A110" t="s">
        <v>188</v>
      </c>
      <c r="B110" s="11">
        <v>46782</v>
      </c>
      <c r="C110" s="11">
        <v>46809</v>
      </c>
    </row>
    <row r="111" spans="1:3" x14ac:dyDescent="0.45">
      <c r="A111" t="s">
        <v>189</v>
      </c>
      <c r="B111" s="11">
        <v>46810</v>
      </c>
      <c r="C111" s="11">
        <v>46844</v>
      </c>
    </row>
    <row r="112" spans="1:3" x14ac:dyDescent="0.45">
      <c r="A112" t="s">
        <v>190</v>
      </c>
      <c r="B112" s="11">
        <v>46845</v>
      </c>
      <c r="C112" s="11">
        <v>46872</v>
      </c>
    </row>
    <row r="113" spans="1:3" x14ac:dyDescent="0.45">
      <c r="A113" t="s">
        <v>191</v>
      </c>
      <c r="B113" s="11">
        <v>46873</v>
      </c>
      <c r="C113" s="11">
        <v>46900</v>
      </c>
    </row>
    <row r="114" spans="1:3" x14ac:dyDescent="0.45">
      <c r="A114" t="s">
        <v>192</v>
      </c>
      <c r="B114" s="11">
        <v>46901</v>
      </c>
      <c r="C114" s="11">
        <v>46935</v>
      </c>
    </row>
    <row r="115" spans="1:3" x14ac:dyDescent="0.45">
      <c r="A115" t="s">
        <v>193</v>
      </c>
      <c r="B115" s="11">
        <v>46936</v>
      </c>
      <c r="C115" s="11">
        <v>46963</v>
      </c>
    </row>
    <row r="116" spans="1:3" x14ac:dyDescent="0.45">
      <c r="A116" t="s">
        <v>194</v>
      </c>
      <c r="B116" s="11">
        <v>46964</v>
      </c>
      <c r="C116" s="11">
        <v>46991</v>
      </c>
    </row>
    <row r="117" spans="1:3" x14ac:dyDescent="0.45">
      <c r="A117" t="s">
        <v>195</v>
      </c>
      <c r="B117" s="11">
        <v>46992</v>
      </c>
      <c r="C117" s="11">
        <v>47026</v>
      </c>
    </row>
    <row r="118" spans="1:3" x14ac:dyDescent="0.45">
      <c r="A118" t="s">
        <v>196</v>
      </c>
      <c r="B118" s="11">
        <v>47027</v>
      </c>
      <c r="C118" s="11">
        <v>47054</v>
      </c>
    </row>
    <row r="119" spans="1:3" x14ac:dyDescent="0.45">
      <c r="A119" t="s">
        <v>197</v>
      </c>
      <c r="B119" s="11">
        <v>47055</v>
      </c>
      <c r="C119" s="11">
        <v>47082</v>
      </c>
    </row>
    <row r="120" spans="1:3" x14ac:dyDescent="0.45">
      <c r="A120" t="s">
        <v>198</v>
      </c>
      <c r="B120" s="11">
        <v>47083</v>
      </c>
      <c r="C120" s="11">
        <v>47117</v>
      </c>
    </row>
    <row r="121" spans="1:3" x14ac:dyDescent="0.45">
      <c r="A121" t="s">
        <v>199</v>
      </c>
      <c r="B121" s="11">
        <v>47118</v>
      </c>
      <c r="C121" s="11">
        <v>47152</v>
      </c>
    </row>
    <row r="122" spans="1:3" x14ac:dyDescent="0.45">
      <c r="A122" t="s">
        <v>200</v>
      </c>
      <c r="B122" s="11">
        <v>47153</v>
      </c>
      <c r="C122" s="11">
        <v>47180</v>
      </c>
    </row>
    <row r="123" spans="1:3" x14ac:dyDescent="0.45">
      <c r="A123" t="s">
        <v>201</v>
      </c>
      <c r="B123" s="11">
        <v>47181</v>
      </c>
      <c r="C123" s="11">
        <v>47215</v>
      </c>
    </row>
    <row r="124" spans="1:3" x14ac:dyDescent="0.45">
      <c r="A124" t="s">
        <v>202</v>
      </c>
      <c r="B124" s="11">
        <v>47216</v>
      </c>
      <c r="C124" s="11">
        <v>47243</v>
      </c>
    </row>
    <row r="125" spans="1:3" x14ac:dyDescent="0.45">
      <c r="A125" t="s">
        <v>203</v>
      </c>
      <c r="B125" s="11">
        <v>47244</v>
      </c>
      <c r="C125" s="11">
        <v>47271</v>
      </c>
    </row>
    <row r="126" spans="1:3" x14ac:dyDescent="0.45">
      <c r="A126" t="s">
        <v>204</v>
      </c>
      <c r="B126" s="11">
        <v>47272</v>
      </c>
      <c r="C126" s="11">
        <v>47306</v>
      </c>
    </row>
    <row r="127" spans="1:3" x14ac:dyDescent="0.45">
      <c r="A127" t="s">
        <v>205</v>
      </c>
      <c r="B127" s="11">
        <v>47307</v>
      </c>
      <c r="C127" s="11">
        <v>47334</v>
      </c>
    </row>
    <row r="128" spans="1:3" x14ac:dyDescent="0.45">
      <c r="A128" t="s">
        <v>206</v>
      </c>
      <c r="B128" s="11">
        <v>47335</v>
      </c>
      <c r="C128" s="11">
        <v>47362</v>
      </c>
    </row>
    <row r="129" spans="1:3" x14ac:dyDescent="0.45">
      <c r="A129" t="s">
        <v>207</v>
      </c>
      <c r="B129" s="11">
        <v>47363</v>
      </c>
      <c r="C129" s="11">
        <v>47397</v>
      </c>
    </row>
    <row r="130" spans="1:3" x14ac:dyDescent="0.45">
      <c r="A130" t="s">
        <v>208</v>
      </c>
      <c r="B130" s="11">
        <v>47398</v>
      </c>
      <c r="C130" s="11">
        <v>47425</v>
      </c>
    </row>
    <row r="131" spans="1:3" x14ac:dyDescent="0.45">
      <c r="A131" t="s">
        <v>209</v>
      </c>
      <c r="B131" s="11">
        <v>47426</v>
      </c>
      <c r="C131" s="11">
        <v>47453</v>
      </c>
    </row>
    <row r="132" spans="1:3" x14ac:dyDescent="0.45">
      <c r="A132" t="s">
        <v>210</v>
      </c>
      <c r="B132" s="11">
        <v>47454</v>
      </c>
      <c r="C132" s="11">
        <v>47488</v>
      </c>
    </row>
    <row r="133" spans="1:3" x14ac:dyDescent="0.45">
      <c r="A133" t="s">
        <v>211</v>
      </c>
      <c r="B133" s="11">
        <v>47489</v>
      </c>
      <c r="C133" s="11">
        <v>47516</v>
      </c>
    </row>
    <row r="134" spans="1:3" x14ac:dyDescent="0.45">
      <c r="A134" t="s">
        <v>212</v>
      </c>
      <c r="B134" s="11">
        <v>47517</v>
      </c>
      <c r="C134" s="11">
        <v>47544</v>
      </c>
    </row>
    <row r="135" spans="1:3" x14ac:dyDescent="0.45">
      <c r="A135" t="s">
        <v>213</v>
      </c>
      <c r="B135" s="11">
        <v>47545</v>
      </c>
      <c r="C135" s="11">
        <v>47579</v>
      </c>
    </row>
    <row r="136" spans="1:3" x14ac:dyDescent="0.45">
      <c r="A136" t="s">
        <v>214</v>
      </c>
      <c r="B136" s="11">
        <v>47580</v>
      </c>
      <c r="C136" s="11">
        <v>47607</v>
      </c>
    </row>
    <row r="137" spans="1:3" x14ac:dyDescent="0.45">
      <c r="A137" t="s">
        <v>215</v>
      </c>
      <c r="B137" s="11">
        <v>47608</v>
      </c>
      <c r="C137" s="11">
        <v>47635</v>
      </c>
    </row>
    <row r="138" spans="1:3" x14ac:dyDescent="0.45">
      <c r="A138" t="s">
        <v>216</v>
      </c>
      <c r="B138" s="11">
        <v>47636</v>
      </c>
      <c r="C138" s="11">
        <v>47670</v>
      </c>
    </row>
    <row r="139" spans="1:3" x14ac:dyDescent="0.45">
      <c r="A139" t="s">
        <v>217</v>
      </c>
      <c r="B139" s="11">
        <v>47671</v>
      </c>
      <c r="C139" s="11">
        <v>47698</v>
      </c>
    </row>
    <row r="140" spans="1:3" x14ac:dyDescent="0.45">
      <c r="A140" t="s">
        <v>218</v>
      </c>
      <c r="B140" s="11">
        <v>47699</v>
      </c>
      <c r="C140" s="11">
        <v>47726</v>
      </c>
    </row>
    <row r="141" spans="1:3" x14ac:dyDescent="0.45">
      <c r="A141" t="s">
        <v>219</v>
      </c>
      <c r="B141" s="11">
        <v>47727</v>
      </c>
      <c r="C141" s="11">
        <v>47761</v>
      </c>
    </row>
    <row r="142" spans="1:3" x14ac:dyDescent="0.45">
      <c r="A142" t="s">
        <v>220</v>
      </c>
      <c r="B142" s="11">
        <v>47762</v>
      </c>
      <c r="C142" s="11">
        <v>47789</v>
      </c>
    </row>
    <row r="143" spans="1:3" x14ac:dyDescent="0.45">
      <c r="A143" t="s">
        <v>221</v>
      </c>
      <c r="B143" s="11">
        <v>47790</v>
      </c>
      <c r="C143" s="11">
        <v>47817</v>
      </c>
    </row>
    <row r="144" spans="1:3" x14ac:dyDescent="0.45">
      <c r="A144" t="s">
        <v>222</v>
      </c>
      <c r="B144" s="11">
        <v>47818</v>
      </c>
      <c r="C144" s="11">
        <v>47852</v>
      </c>
    </row>
    <row r="145" spans="1:3" x14ac:dyDescent="0.45">
      <c r="A145" t="s">
        <v>223</v>
      </c>
      <c r="B145" s="11">
        <v>47853</v>
      </c>
      <c r="C145" s="11">
        <v>47880</v>
      </c>
    </row>
    <row r="146" spans="1:3" x14ac:dyDescent="0.45">
      <c r="A146" t="s">
        <v>224</v>
      </c>
      <c r="B146" s="11">
        <v>47881</v>
      </c>
      <c r="C146" s="11">
        <v>47908</v>
      </c>
    </row>
    <row r="147" spans="1:3" x14ac:dyDescent="0.45">
      <c r="A147" t="s">
        <v>225</v>
      </c>
      <c r="B147" s="11">
        <v>47909</v>
      </c>
      <c r="C147" s="11">
        <v>47943</v>
      </c>
    </row>
    <row r="148" spans="1:3" x14ac:dyDescent="0.45">
      <c r="A148" t="s">
        <v>226</v>
      </c>
      <c r="B148" s="11">
        <v>47944</v>
      </c>
      <c r="C148" s="11">
        <v>47971</v>
      </c>
    </row>
    <row r="149" spans="1:3" x14ac:dyDescent="0.45">
      <c r="A149" t="s">
        <v>227</v>
      </c>
      <c r="B149" s="11">
        <v>47972</v>
      </c>
      <c r="C149" s="11">
        <v>47999</v>
      </c>
    </row>
    <row r="150" spans="1:3" x14ac:dyDescent="0.45">
      <c r="A150" t="s">
        <v>228</v>
      </c>
      <c r="B150" s="11">
        <v>48000</v>
      </c>
      <c r="C150" s="11">
        <v>48034</v>
      </c>
    </row>
    <row r="151" spans="1:3" x14ac:dyDescent="0.45">
      <c r="A151" t="s">
        <v>229</v>
      </c>
      <c r="B151" s="11">
        <v>48035</v>
      </c>
      <c r="C151" s="11">
        <v>48062</v>
      </c>
    </row>
    <row r="152" spans="1:3" x14ac:dyDescent="0.45">
      <c r="A152" t="s">
        <v>230</v>
      </c>
      <c r="B152" s="11">
        <v>48063</v>
      </c>
      <c r="C152" s="11">
        <v>48090</v>
      </c>
    </row>
    <row r="153" spans="1:3" x14ac:dyDescent="0.45">
      <c r="A153" t="s">
        <v>231</v>
      </c>
      <c r="B153" s="11">
        <v>48091</v>
      </c>
      <c r="C153" s="11">
        <v>48125</v>
      </c>
    </row>
    <row r="154" spans="1:3" x14ac:dyDescent="0.45">
      <c r="A154" t="s">
        <v>232</v>
      </c>
      <c r="B154" s="11">
        <v>48126</v>
      </c>
      <c r="C154" s="11">
        <v>48153</v>
      </c>
    </row>
    <row r="155" spans="1:3" x14ac:dyDescent="0.45">
      <c r="A155" t="s">
        <v>233</v>
      </c>
      <c r="B155" s="11">
        <v>48154</v>
      </c>
      <c r="C155" s="11">
        <v>48181</v>
      </c>
    </row>
    <row r="156" spans="1:3" x14ac:dyDescent="0.45">
      <c r="A156" t="s">
        <v>234</v>
      </c>
      <c r="B156" s="11">
        <v>48182</v>
      </c>
      <c r="C156" s="11">
        <v>48216</v>
      </c>
    </row>
    <row r="157" spans="1:3" x14ac:dyDescent="0.45">
      <c r="A157" t="s">
        <v>235</v>
      </c>
      <c r="B157" s="11">
        <v>48217</v>
      </c>
      <c r="C157" s="11">
        <v>48244</v>
      </c>
    </row>
    <row r="158" spans="1:3" x14ac:dyDescent="0.45">
      <c r="A158" t="s">
        <v>236</v>
      </c>
      <c r="B158" s="11">
        <v>48245</v>
      </c>
      <c r="C158" s="11">
        <v>48272</v>
      </c>
    </row>
    <row r="159" spans="1:3" x14ac:dyDescent="0.45">
      <c r="A159" t="s">
        <v>237</v>
      </c>
      <c r="B159" s="11">
        <v>48273</v>
      </c>
      <c r="C159" s="11">
        <v>48307</v>
      </c>
    </row>
    <row r="160" spans="1:3" x14ac:dyDescent="0.45">
      <c r="A160" t="s">
        <v>238</v>
      </c>
      <c r="B160" s="11">
        <v>48308</v>
      </c>
      <c r="C160" s="11">
        <v>48335</v>
      </c>
    </row>
    <row r="161" spans="1:3" x14ac:dyDescent="0.45">
      <c r="A161" t="s">
        <v>239</v>
      </c>
      <c r="B161" s="11">
        <v>48336</v>
      </c>
      <c r="C161" s="11">
        <v>48363</v>
      </c>
    </row>
    <row r="162" spans="1:3" x14ac:dyDescent="0.45">
      <c r="A162" t="s">
        <v>240</v>
      </c>
      <c r="B162" s="11">
        <v>48364</v>
      </c>
      <c r="C162" s="11">
        <v>48398</v>
      </c>
    </row>
    <row r="163" spans="1:3" x14ac:dyDescent="0.45">
      <c r="A163" t="s">
        <v>241</v>
      </c>
      <c r="B163" s="11">
        <v>48399</v>
      </c>
      <c r="C163" s="11">
        <v>48426</v>
      </c>
    </row>
    <row r="164" spans="1:3" x14ac:dyDescent="0.45">
      <c r="A164" t="s">
        <v>242</v>
      </c>
      <c r="B164" s="11">
        <v>48427</v>
      </c>
      <c r="C164" s="11">
        <v>48454</v>
      </c>
    </row>
    <row r="165" spans="1:3" x14ac:dyDescent="0.45">
      <c r="A165" t="s">
        <v>243</v>
      </c>
      <c r="B165" s="11">
        <v>48455</v>
      </c>
      <c r="C165" s="11">
        <v>48489</v>
      </c>
    </row>
    <row r="166" spans="1:3" x14ac:dyDescent="0.45">
      <c r="A166" t="s">
        <v>244</v>
      </c>
      <c r="B166" s="11">
        <v>48490</v>
      </c>
      <c r="C166" s="11">
        <v>48517</v>
      </c>
    </row>
    <row r="167" spans="1:3" x14ac:dyDescent="0.45">
      <c r="A167" t="s">
        <v>245</v>
      </c>
      <c r="B167" s="11">
        <v>48518</v>
      </c>
      <c r="C167" s="11">
        <v>48545</v>
      </c>
    </row>
    <row r="168" spans="1:3" x14ac:dyDescent="0.45">
      <c r="A168" t="s">
        <v>246</v>
      </c>
      <c r="B168" s="11">
        <v>48546</v>
      </c>
      <c r="C168" s="11">
        <v>48580</v>
      </c>
    </row>
    <row r="169" spans="1:3" x14ac:dyDescent="0.45">
      <c r="A169" t="s">
        <v>247</v>
      </c>
      <c r="B169" s="11">
        <v>48581</v>
      </c>
      <c r="C169" s="11">
        <v>48608</v>
      </c>
    </row>
    <row r="170" spans="1:3" x14ac:dyDescent="0.45">
      <c r="A170" t="s">
        <v>248</v>
      </c>
      <c r="B170" s="11">
        <v>48609</v>
      </c>
      <c r="C170" s="11">
        <v>48636</v>
      </c>
    </row>
    <row r="171" spans="1:3" x14ac:dyDescent="0.45">
      <c r="A171" t="s">
        <v>249</v>
      </c>
      <c r="B171" s="11">
        <v>48637</v>
      </c>
      <c r="C171" s="11">
        <v>48671</v>
      </c>
    </row>
    <row r="172" spans="1:3" x14ac:dyDescent="0.45">
      <c r="A172" t="s">
        <v>250</v>
      </c>
      <c r="B172" s="11">
        <v>48672</v>
      </c>
      <c r="C172" s="11">
        <v>48699</v>
      </c>
    </row>
    <row r="173" spans="1:3" x14ac:dyDescent="0.45">
      <c r="A173" t="s">
        <v>251</v>
      </c>
      <c r="B173" s="11">
        <v>48700</v>
      </c>
      <c r="C173" s="11">
        <v>48727</v>
      </c>
    </row>
    <row r="174" spans="1:3" x14ac:dyDescent="0.45">
      <c r="A174" t="s">
        <v>252</v>
      </c>
      <c r="B174" s="11">
        <v>48728</v>
      </c>
      <c r="C174" s="11">
        <v>48762</v>
      </c>
    </row>
    <row r="175" spans="1:3" x14ac:dyDescent="0.45">
      <c r="A175" t="s">
        <v>253</v>
      </c>
      <c r="B175" s="11">
        <v>48763</v>
      </c>
      <c r="C175" s="11">
        <v>48790</v>
      </c>
    </row>
    <row r="176" spans="1:3" x14ac:dyDescent="0.45">
      <c r="A176" t="s">
        <v>254</v>
      </c>
      <c r="B176" s="11">
        <v>48791</v>
      </c>
      <c r="C176" s="11">
        <v>48818</v>
      </c>
    </row>
    <row r="177" spans="1:3" x14ac:dyDescent="0.45">
      <c r="A177" t="s">
        <v>255</v>
      </c>
      <c r="B177" s="11">
        <v>48819</v>
      </c>
      <c r="C177" s="11">
        <v>48853</v>
      </c>
    </row>
    <row r="178" spans="1:3" x14ac:dyDescent="0.45">
      <c r="A178" t="s">
        <v>256</v>
      </c>
      <c r="B178" s="11">
        <v>48854</v>
      </c>
      <c r="C178" s="11">
        <v>48881</v>
      </c>
    </row>
    <row r="179" spans="1:3" x14ac:dyDescent="0.45">
      <c r="A179" t="s">
        <v>257</v>
      </c>
      <c r="B179" s="11">
        <v>48882</v>
      </c>
      <c r="C179" s="11">
        <v>48909</v>
      </c>
    </row>
    <row r="180" spans="1:3" x14ac:dyDescent="0.45">
      <c r="A180" t="s">
        <v>258</v>
      </c>
      <c r="B180" s="11">
        <v>48910</v>
      </c>
      <c r="C180" s="11">
        <v>48944</v>
      </c>
    </row>
    <row r="181" spans="1:3" x14ac:dyDescent="0.45">
      <c r="A181" t="s">
        <v>259</v>
      </c>
      <c r="B181" s="11">
        <v>48945</v>
      </c>
      <c r="C181" s="11">
        <v>48972</v>
      </c>
    </row>
    <row r="182" spans="1:3" x14ac:dyDescent="0.45">
      <c r="A182" t="s">
        <v>260</v>
      </c>
      <c r="B182" s="11">
        <v>48973</v>
      </c>
      <c r="C182" s="11">
        <v>49000</v>
      </c>
    </row>
    <row r="183" spans="1:3" x14ac:dyDescent="0.45">
      <c r="A183" t="s">
        <v>261</v>
      </c>
      <c r="B183" s="11">
        <v>49001</v>
      </c>
      <c r="C183" s="11">
        <v>49035</v>
      </c>
    </row>
    <row r="184" spans="1:3" x14ac:dyDescent="0.45">
      <c r="A184" t="s">
        <v>262</v>
      </c>
      <c r="B184" s="11">
        <v>49036</v>
      </c>
      <c r="C184" s="11">
        <v>49063</v>
      </c>
    </row>
    <row r="185" spans="1:3" x14ac:dyDescent="0.45">
      <c r="A185" t="s">
        <v>263</v>
      </c>
      <c r="B185" s="11">
        <v>49064</v>
      </c>
      <c r="C185" s="11">
        <v>49091</v>
      </c>
    </row>
    <row r="186" spans="1:3" x14ac:dyDescent="0.45">
      <c r="A186" t="s">
        <v>264</v>
      </c>
      <c r="B186" s="11">
        <v>49092</v>
      </c>
      <c r="C186" s="11">
        <v>49126</v>
      </c>
    </row>
    <row r="187" spans="1:3" x14ac:dyDescent="0.45">
      <c r="A187" t="s">
        <v>265</v>
      </c>
      <c r="B187" s="11">
        <v>49127</v>
      </c>
      <c r="C187" s="11">
        <v>49154</v>
      </c>
    </row>
    <row r="188" spans="1:3" x14ac:dyDescent="0.45">
      <c r="A188" t="s">
        <v>266</v>
      </c>
      <c r="B188" s="11">
        <v>49155</v>
      </c>
      <c r="C188" s="11">
        <v>49182</v>
      </c>
    </row>
    <row r="189" spans="1:3" x14ac:dyDescent="0.45">
      <c r="A189" t="s">
        <v>267</v>
      </c>
      <c r="B189" s="11">
        <v>49183</v>
      </c>
      <c r="C189" s="11">
        <v>49217</v>
      </c>
    </row>
    <row r="190" spans="1:3" x14ac:dyDescent="0.45">
      <c r="A190" t="s">
        <v>268</v>
      </c>
      <c r="B190" s="11">
        <v>49218</v>
      </c>
      <c r="C190" s="11">
        <v>49245</v>
      </c>
    </row>
    <row r="191" spans="1:3" x14ac:dyDescent="0.45">
      <c r="A191" t="s">
        <v>269</v>
      </c>
      <c r="B191" s="11">
        <v>49246</v>
      </c>
      <c r="C191" s="11">
        <v>49273</v>
      </c>
    </row>
    <row r="192" spans="1:3" x14ac:dyDescent="0.45">
      <c r="A192" t="s">
        <v>270</v>
      </c>
      <c r="B192" s="11">
        <v>49274</v>
      </c>
      <c r="C192" s="11">
        <v>49308</v>
      </c>
    </row>
    <row r="193" spans="1:3" x14ac:dyDescent="0.45">
      <c r="A193" t="s">
        <v>271</v>
      </c>
      <c r="B193" s="11">
        <v>49309</v>
      </c>
      <c r="C193" s="11">
        <v>49343</v>
      </c>
    </row>
    <row r="194" spans="1:3" x14ac:dyDescent="0.45">
      <c r="A194" t="s">
        <v>272</v>
      </c>
      <c r="B194" s="11">
        <v>49344</v>
      </c>
      <c r="C194" s="11">
        <v>49371</v>
      </c>
    </row>
    <row r="195" spans="1:3" x14ac:dyDescent="0.45">
      <c r="A195" t="s">
        <v>273</v>
      </c>
      <c r="B195" s="11">
        <v>49372</v>
      </c>
      <c r="C195" s="11">
        <v>49406</v>
      </c>
    </row>
    <row r="196" spans="1:3" x14ac:dyDescent="0.45">
      <c r="A196" t="s">
        <v>274</v>
      </c>
      <c r="B196" s="11">
        <v>49407</v>
      </c>
      <c r="C196" s="11">
        <v>49434</v>
      </c>
    </row>
    <row r="197" spans="1:3" x14ac:dyDescent="0.45">
      <c r="A197" t="s">
        <v>275</v>
      </c>
      <c r="B197" s="11">
        <v>49435</v>
      </c>
      <c r="C197" s="11">
        <v>49462</v>
      </c>
    </row>
    <row r="198" spans="1:3" x14ac:dyDescent="0.45">
      <c r="A198" t="s">
        <v>276</v>
      </c>
      <c r="B198" s="11">
        <v>49463</v>
      </c>
      <c r="C198" s="11">
        <v>49497</v>
      </c>
    </row>
    <row r="199" spans="1:3" x14ac:dyDescent="0.45">
      <c r="A199" t="s">
        <v>277</v>
      </c>
      <c r="B199" s="11">
        <v>49498</v>
      </c>
      <c r="C199" s="11">
        <v>49525</v>
      </c>
    </row>
    <row r="200" spans="1:3" x14ac:dyDescent="0.45">
      <c r="A200" t="s">
        <v>278</v>
      </c>
      <c r="B200" s="11">
        <v>49526</v>
      </c>
      <c r="C200" s="11">
        <v>49553</v>
      </c>
    </row>
    <row r="201" spans="1:3" x14ac:dyDescent="0.45">
      <c r="A201" t="s">
        <v>279</v>
      </c>
      <c r="B201" s="11">
        <v>49554</v>
      </c>
      <c r="C201" s="11">
        <v>49588</v>
      </c>
    </row>
    <row r="202" spans="1:3" x14ac:dyDescent="0.45">
      <c r="A202" t="s">
        <v>280</v>
      </c>
      <c r="B202" s="11">
        <v>49589</v>
      </c>
      <c r="C202" s="11">
        <v>49616</v>
      </c>
    </row>
    <row r="203" spans="1:3" x14ac:dyDescent="0.45">
      <c r="A203" t="s">
        <v>281</v>
      </c>
      <c r="B203" s="11">
        <v>49617</v>
      </c>
      <c r="C203" s="11">
        <v>49644</v>
      </c>
    </row>
    <row r="204" spans="1:3" x14ac:dyDescent="0.45">
      <c r="A204" t="s">
        <v>282</v>
      </c>
      <c r="B204" s="11">
        <v>49645</v>
      </c>
      <c r="C204" s="11">
        <v>49679</v>
      </c>
    </row>
    <row r="205" spans="1:3" x14ac:dyDescent="0.45">
      <c r="A205" t="s">
        <v>283</v>
      </c>
      <c r="B205" s="11">
        <v>49680</v>
      </c>
      <c r="C205" s="11">
        <v>49707</v>
      </c>
    </row>
    <row r="206" spans="1:3" x14ac:dyDescent="0.45">
      <c r="A206" t="s">
        <v>284</v>
      </c>
      <c r="B206" s="11">
        <v>49708</v>
      </c>
      <c r="C206" s="11">
        <v>49735</v>
      </c>
    </row>
    <row r="207" spans="1:3" x14ac:dyDescent="0.45">
      <c r="A207" t="s">
        <v>285</v>
      </c>
      <c r="B207" s="11">
        <v>49736</v>
      </c>
      <c r="C207" s="11">
        <v>49770</v>
      </c>
    </row>
    <row r="208" spans="1:3" x14ac:dyDescent="0.45">
      <c r="A208" t="s">
        <v>286</v>
      </c>
      <c r="B208" s="11">
        <v>49771</v>
      </c>
      <c r="C208" s="11">
        <v>49798</v>
      </c>
    </row>
    <row r="209" spans="1:3" x14ac:dyDescent="0.45">
      <c r="A209" t="s">
        <v>287</v>
      </c>
      <c r="B209" s="11">
        <v>49799</v>
      </c>
      <c r="C209" s="11">
        <v>49826</v>
      </c>
    </row>
    <row r="210" spans="1:3" x14ac:dyDescent="0.45">
      <c r="A210" t="s">
        <v>288</v>
      </c>
      <c r="B210" s="11">
        <v>49827</v>
      </c>
      <c r="C210" s="11">
        <v>49861</v>
      </c>
    </row>
    <row r="211" spans="1:3" x14ac:dyDescent="0.45">
      <c r="A211" t="s">
        <v>289</v>
      </c>
      <c r="B211" s="11">
        <v>49862</v>
      </c>
      <c r="C211" s="11">
        <v>49889</v>
      </c>
    </row>
    <row r="212" spans="1:3" x14ac:dyDescent="0.45">
      <c r="A212" t="s">
        <v>290</v>
      </c>
      <c r="B212" s="11">
        <v>49890</v>
      </c>
      <c r="C212" s="11">
        <v>49917</v>
      </c>
    </row>
    <row r="213" spans="1:3" x14ac:dyDescent="0.45">
      <c r="A213" t="s">
        <v>291</v>
      </c>
      <c r="B213" s="11">
        <v>49918</v>
      </c>
      <c r="C213" s="11">
        <v>49952</v>
      </c>
    </row>
    <row r="214" spans="1:3" x14ac:dyDescent="0.45">
      <c r="A214" t="s">
        <v>292</v>
      </c>
      <c r="B214" s="11">
        <v>49953</v>
      </c>
      <c r="C214" s="11">
        <v>49980</v>
      </c>
    </row>
    <row r="215" spans="1:3" x14ac:dyDescent="0.45">
      <c r="A215" t="s">
        <v>293</v>
      </c>
      <c r="B215" s="11">
        <v>49981</v>
      </c>
      <c r="C215" s="11">
        <v>50008</v>
      </c>
    </row>
    <row r="216" spans="1:3" x14ac:dyDescent="0.45">
      <c r="A216" t="s">
        <v>294</v>
      </c>
      <c r="B216" s="11">
        <v>50009</v>
      </c>
      <c r="C216" s="11">
        <v>50043</v>
      </c>
    </row>
    <row r="217" spans="1:3" x14ac:dyDescent="0.45">
      <c r="A217" t="s">
        <v>295</v>
      </c>
      <c r="B217" s="11">
        <v>50044</v>
      </c>
      <c r="C217" s="11">
        <v>50071</v>
      </c>
    </row>
    <row r="218" spans="1:3" x14ac:dyDescent="0.45">
      <c r="A218" t="s">
        <v>296</v>
      </c>
      <c r="B218" s="11">
        <v>50072</v>
      </c>
      <c r="C218" s="11">
        <v>50099</v>
      </c>
    </row>
    <row r="219" spans="1:3" x14ac:dyDescent="0.45">
      <c r="A219" t="s">
        <v>297</v>
      </c>
      <c r="B219" s="11">
        <v>50100</v>
      </c>
      <c r="C219" s="11">
        <v>50134</v>
      </c>
    </row>
    <row r="220" spans="1:3" x14ac:dyDescent="0.45">
      <c r="A220" t="s">
        <v>298</v>
      </c>
      <c r="B220" s="11">
        <v>50135</v>
      </c>
      <c r="C220" s="11">
        <v>50162</v>
      </c>
    </row>
    <row r="221" spans="1:3" x14ac:dyDescent="0.45">
      <c r="A221" t="s">
        <v>299</v>
      </c>
      <c r="B221" s="11">
        <v>50163</v>
      </c>
      <c r="C221" s="11">
        <v>50190</v>
      </c>
    </row>
    <row r="222" spans="1:3" x14ac:dyDescent="0.45">
      <c r="A222" t="s">
        <v>300</v>
      </c>
      <c r="B222" s="11">
        <v>50191</v>
      </c>
      <c r="C222" s="11">
        <v>50225</v>
      </c>
    </row>
    <row r="223" spans="1:3" x14ac:dyDescent="0.45">
      <c r="A223" t="s">
        <v>301</v>
      </c>
      <c r="B223" s="11">
        <v>50226</v>
      </c>
      <c r="C223" s="11">
        <v>50253</v>
      </c>
    </row>
    <row r="224" spans="1:3" x14ac:dyDescent="0.45">
      <c r="A224" t="s">
        <v>302</v>
      </c>
      <c r="B224" s="11">
        <v>50254</v>
      </c>
      <c r="C224" s="11">
        <v>50281</v>
      </c>
    </row>
    <row r="225" spans="1:3" x14ac:dyDescent="0.45">
      <c r="A225" t="s">
        <v>303</v>
      </c>
      <c r="B225" s="11">
        <v>50282</v>
      </c>
      <c r="C225" s="11">
        <v>50316</v>
      </c>
    </row>
    <row r="226" spans="1:3" x14ac:dyDescent="0.45">
      <c r="A226" t="s">
        <v>304</v>
      </c>
      <c r="B226" s="11">
        <v>50317</v>
      </c>
      <c r="C226" s="11">
        <v>50344</v>
      </c>
    </row>
    <row r="227" spans="1:3" x14ac:dyDescent="0.45">
      <c r="A227" t="s">
        <v>305</v>
      </c>
      <c r="B227" s="11">
        <v>50345</v>
      </c>
      <c r="C227" s="11">
        <v>50372</v>
      </c>
    </row>
    <row r="228" spans="1:3" x14ac:dyDescent="0.45">
      <c r="A228" t="s">
        <v>306</v>
      </c>
      <c r="B228" s="11">
        <v>50373</v>
      </c>
      <c r="C228" s="11">
        <v>50407</v>
      </c>
    </row>
    <row r="229" spans="1:3" x14ac:dyDescent="0.45">
      <c r="A229" t="s">
        <v>307</v>
      </c>
      <c r="B229" s="11">
        <v>50408</v>
      </c>
      <c r="C229" s="11">
        <v>50435</v>
      </c>
    </row>
    <row r="230" spans="1:3" x14ac:dyDescent="0.45">
      <c r="A230" t="s">
        <v>308</v>
      </c>
      <c r="B230" s="11">
        <v>50436</v>
      </c>
      <c r="C230" s="11">
        <v>50463</v>
      </c>
    </row>
    <row r="231" spans="1:3" x14ac:dyDescent="0.45">
      <c r="A231" t="s">
        <v>309</v>
      </c>
      <c r="B231" s="11">
        <v>50464</v>
      </c>
      <c r="C231" s="11">
        <v>50498</v>
      </c>
    </row>
    <row r="232" spans="1:3" x14ac:dyDescent="0.45">
      <c r="A232" t="s">
        <v>310</v>
      </c>
      <c r="B232" s="11">
        <v>50499</v>
      </c>
      <c r="C232" s="11">
        <v>50526</v>
      </c>
    </row>
    <row r="233" spans="1:3" x14ac:dyDescent="0.45">
      <c r="A233" t="s">
        <v>311</v>
      </c>
      <c r="B233" s="11">
        <v>50527</v>
      </c>
      <c r="C233" s="11">
        <v>50554</v>
      </c>
    </row>
    <row r="234" spans="1:3" x14ac:dyDescent="0.45">
      <c r="A234" t="s">
        <v>312</v>
      </c>
      <c r="B234" s="11">
        <v>50555</v>
      </c>
      <c r="C234" s="11">
        <v>50589</v>
      </c>
    </row>
    <row r="235" spans="1:3" x14ac:dyDescent="0.45">
      <c r="A235" t="s">
        <v>313</v>
      </c>
      <c r="B235" s="11">
        <v>50590</v>
      </c>
      <c r="C235" s="11">
        <v>50617</v>
      </c>
    </row>
    <row r="236" spans="1:3" x14ac:dyDescent="0.45">
      <c r="A236" t="s">
        <v>314</v>
      </c>
      <c r="B236" s="11">
        <v>50618</v>
      </c>
      <c r="C236" s="11">
        <v>50645</v>
      </c>
    </row>
    <row r="237" spans="1:3" x14ac:dyDescent="0.45">
      <c r="A237" t="s">
        <v>315</v>
      </c>
      <c r="B237" s="11">
        <v>50646</v>
      </c>
      <c r="C237" s="11">
        <v>50680</v>
      </c>
    </row>
    <row r="238" spans="1:3" x14ac:dyDescent="0.45">
      <c r="A238" t="s">
        <v>316</v>
      </c>
      <c r="B238" s="11">
        <v>50681</v>
      </c>
      <c r="C238" s="11">
        <v>50708</v>
      </c>
    </row>
    <row r="239" spans="1:3" x14ac:dyDescent="0.45">
      <c r="A239" t="s">
        <v>317</v>
      </c>
      <c r="B239" s="11">
        <v>50709</v>
      </c>
      <c r="C239" s="11">
        <v>50736</v>
      </c>
    </row>
    <row r="240" spans="1:3" x14ac:dyDescent="0.45">
      <c r="A240" t="s">
        <v>318</v>
      </c>
      <c r="B240" s="11">
        <v>50737</v>
      </c>
      <c r="C240" s="11">
        <v>50771</v>
      </c>
    </row>
    <row r="241" spans="1:3" x14ac:dyDescent="0.45">
      <c r="A241" t="s">
        <v>319</v>
      </c>
      <c r="B241" s="11">
        <v>50772</v>
      </c>
      <c r="C241" s="11">
        <v>50799</v>
      </c>
    </row>
    <row r="242" spans="1:3" x14ac:dyDescent="0.45">
      <c r="A242" t="s">
        <v>320</v>
      </c>
      <c r="B242" s="11">
        <v>50800</v>
      </c>
      <c r="C242" s="11">
        <v>50827</v>
      </c>
    </row>
    <row r="243" spans="1:3" x14ac:dyDescent="0.45">
      <c r="A243" t="s">
        <v>321</v>
      </c>
      <c r="B243" s="11">
        <v>50828</v>
      </c>
      <c r="C243" s="11">
        <v>50862</v>
      </c>
    </row>
    <row r="244" spans="1:3" x14ac:dyDescent="0.45">
      <c r="A244" t="s">
        <v>322</v>
      </c>
      <c r="B244" s="11">
        <v>50863</v>
      </c>
      <c r="C244" s="11">
        <v>50890</v>
      </c>
    </row>
    <row r="245" spans="1:3" x14ac:dyDescent="0.45">
      <c r="A245" t="s">
        <v>323</v>
      </c>
      <c r="B245" s="11">
        <v>50891</v>
      </c>
      <c r="C245" s="11">
        <v>50918</v>
      </c>
    </row>
    <row r="246" spans="1:3" x14ac:dyDescent="0.45">
      <c r="A246" t="s">
        <v>324</v>
      </c>
      <c r="B246" s="11">
        <v>50919</v>
      </c>
      <c r="C246" s="11">
        <v>50953</v>
      </c>
    </row>
    <row r="247" spans="1:3" x14ac:dyDescent="0.45">
      <c r="A247" t="s">
        <v>325</v>
      </c>
      <c r="B247" s="11">
        <v>50954</v>
      </c>
      <c r="C247" s="11">
        <v>50981</v>
      </c>
    </row>
    <row r="248" spans="1:3" x14ac:dyDescent="0.45">
      <c r="A248" t="s">
        <v>326</v>
      </c>
      <c r="B248" s="11">
        <v>50982</v>
      </c>
      <c r="C248" s="11">
        <v>51009</v>
      </c>
    </row>
    <row r="249" spans="1:3" x14ac:dyDescent="0.45">
      <c r="A249" t="s">
        <v>327</v>
      </c>
      <c r="B249" s="11">
        <v>51010</v>
      </c>
      <c r="C249" s="11">
        <v>51044</v>
      </c>
    </row>
    <row r="250" spans="1:3" x14ac:dyDescent="0.45">
      <c r="A250" t="s">
        <v>328</v>
      </c>
      <c r="B250" s="11">
        <v>51045</v>
      </c>
      <c r="C250" s="11">
        <v>51072</v>
      </c>
    </row>
    <row r="251" spans="1:3" x14ac:dyDescent="0.45">
      <c r="A251" t="s">
        <v>329</v>
      </c>
      <c r="B251" s="11">
        <v>51073</v>
      </c>
      <c r="C251" s="11">
        <v>51100</v>
      </c>
    </row>
    <row r="252" spans="1:3" x14ac:dyDescent="0.45">
      <c r="A252" t="s">
        <v>330</v>
      </c>
      <c r="B252" s="11">
        <v>51101</v>
      </c>
      <c r="C252" s="11">
        <v>51135</v>
      </c>
    </row>
    <row r="253" spans="1:3" x14ac:dyDescent="0.45">
      <c r="A253" t="s">
        <v>331</v>
      </c>
      <c r="B253" s="11">
        <v>51136</v>
      </c>
      <c r="C253" s="11">
        <v>51163</v>
      </c>
    </row>
    <row r="254" spans="1:3" x14ac:dyDescent="0.45">
      <c r="A254" t="s">
        <v>332</v>
      </c>
      <c r="B254" s="11">
        <v>51164</v>
      </c>
      <c r="C254" s="11">
        <v>51191</v>
      </c>
    </row>
    <row r="255" spans="1:3" x14ac:dyDescent="0.45">
      <c r="A255" t="s">
        <v>333</v>
      </c>
      <c r="B255" s="11">
        <v>51192</v>
      </c>
      <c r="C255" s="11">
        <v>51226</v>
      </c>
    </row>
    <row r="256" spans="1:3" x14ac:dyDescent="0.45">
      <c r="A256" t="s">
        <v>334</v>
      </c>
      <c r="B256" s="11">
        <v>51227</v>
      </c>
      <c r="C256" s="11">
        <v>51254</v>
      </c>
    </row>
    <row r="257" spans="1:3" x14ac:dyDescent="0.45">
      <c r="A257" t="s">
        <v>335</v>
      </c>
      <c r="B257" s="11">
        <v>51255</v>
      </c>
      <c r="C257" s="11">
        <v>51282</v>
      </c>
    </row>
    <row r="258" spans="1:3" x14ac:dyDescent="0.45">
      <c r="A258" t="s">
        <v>336</v>
      </c>
      <c r="B258" s="11">
        <v>51283</v>
      </c>
      <c r="C258" s="11">
        <v>51317</v>
      </c>
    </row>
    <row r="259" spans="1:3" x14ac:dyDescent="0.45">
      <c r="A259" t="s">
        <v>337</v>
      </c>
      <c r="B259" s="11">
        <v>51318</v>
      </c>
      <c r="C259" s="11">
        <v>51345</v>
      </c>
    </row>
    <row r="260" spans="1:3" x14ac:dyDescent="0.45">
      <c r="A260" t="s">
        <v>338</v>
      </c>
      <c r="B260" s="11">
        <v>51346</v>
      </c>
      <c r="C260" s="11">
        <v>51373</v>
      </c>
    </row>
    <row r="261" spans="1:3" x14ac:dyDescent="0.45">
      <c r="A261" t="s">
        <v>339</v>
      </c>
      <c r="B261" s="11">
        <v>51374</v>
      </c>
      <c r="C261" s="11">
        <v>51408</v>
      </c>
    </row>
    <row r="262" spans="1:3" x14ac:dyDescent="0.45">
      <c r="A262" t="s">
        <v>340</v>
      </c>
      <c r="B262" s="11">
        <v>51409</v>
      </c>
      <c r="C262" s="11">
        <v>51436</v>
      </c>
    </row>
    <row r="263" spans="1:3" x14ac:dyDescent="0.45">
      <c r="A263" t="s">
        <v>341</v>
      </c>
      <c r="B263" s="11">
        <v>51437</v>
      </c>
      <c r="C263" s="11">
        <v>51464</v>
      </c>
    </row>
    <row r="264" spans="1:3" x14ac:dyDescent="0.45">
      <c r="A264" t="s">
        <v>342</v>
      </c>
      <c r="B264" s="11">
        <v>51465</v>
      </c>
      <c r="C264" s="11">
        <v>51499</v>
      </c>
    </row>
    <row r="265" spans="1:3" x14ac:dyDescent="0.45">
      <c r="A265" t="s">
        <v>343</v>
      </c>
      <c r="B265" s="11">
        <v>51500</v>
      </c>
      <c r="C265" s="11">
        <v>51534</v>
      </c>
    </row>
    <row r="266" spans="1:3" x14ac:dyDescent="0.45">
      <c r="A266" t="s">
        <v>344</v>
      </c>
      <c r="B266" s="11">
        <v>51535</v>
      </c>
      <c r="C266" s="11">
        <v>51562</v>
      </c>
    </row>
    <row r="267" spans="1:3" x14ac:dyDescent="0.45">
      <c r="A267" t="s">
        <v>345</v>
      </c>
      <c r="B267" s="11">
        <v>51563</v>
      </c>
      <c r="C267" s="11">
        <v>51597</v>
      </c>
    </row>
    <row r="268" spans="1:3" x14ac:dyDescent="0.45">
      <c r="A268" t="s">
        <v>346</v>
      </c>
      <c r="B268" s="11">
        <v>51598</v>
      </c>
      <c r="C268" s="11">
        <v>51625</v>
      </c>
    </row>
    <row r="269" spans="1:3" x14ac:dyDescent="0.45">
      <c r="A269" t="s">
        <v>347</v>
      </c>
      <c r="B269" s="11">
        <v>51626</v>
      </c>
      <c r="C269" s="11">
        <v>51653</v>
      </c>
    </row>
    <row r="270" spans="1:3" x14ac:dyDescent="0.45">
      <c r="A270" t="s">
        <v>348</v>
      </c>
      <c r="B270" s="11">
        <v>51654</v>
      </c>
      <c r="C270" s="11">
        <v>51688</v>
      </c>
    </row>
    <row r="271" spans="1:3" x14ac:dyDescent="0.45">
      <c r="A271" t="s">
        <v>349</v>
      </c>
      <c r="B271" s="11">
        <v>51689</v>
      </c>
      <c r="C271" s="11">
        <v>51716</v>
      </c>
    </row>
    <row r="272" spans="1:3" x14ac:dyDescent="0.45">
      <c r="A272" t="s">
        <v>350</v>
      </c>
      <c r="B272" s="11">
        <v>51717</v>
      </c>
      <c r="C272" s="11">
        <v>51744</v>
      </c>
    </row>
    <row r="273" spans="1:3" x14ac:dyDescent="0.45">
      <c r="A273" t="s">
        <v>351</v>
      </c>
      <c r="B273" s="11">
        <v>51745</v>
      </c>
      <c r="C273" s="11">
        <v>51779</v>
      </c>
    </row>
    <row r="274" spans="1:3" x14ac:dyDescent="0.45">
      <c r="A274" t="s">
        <v>352</v>
      </c>
      <c r="B274" s="11">
        <v>51780</v>
      </c>
      <c r="C274" s="11">
        <v>51807</v>
      </c>
    </row>
    <row r="275" spans="1:3" x14ac:dyDescent="0.45">
      <c r="A275" t="s">
        <v>353</v>
      </c>
      <c r="B275" s="11">
        <v>51808</v>
      </c>
      <c r="C275" s="11">
        <v>51835</v>
      </c>
    </row>
    <row r="276" spans="1:3" x14ac:dyDescent="0.45">
      <c r="A276" t="s">
        <v>354</v>
      </c>
      <c r="B276" s="11">
        <v>51836</v>
      </c>
      <c r="C276" s="11">
        <v>51870</v>
      </c>
    </row>
    <row r="277" spans="1:3" x14ac:dyDescent="0.45">
      <c r="A277" t="s">
        <v>355</v>
      </c>
      <c r="B277" s="11">
        <v>51871</v>
      </c>
      <c r="C277" s="11">
        <v>51898</v>
      </c>
    </row>
    <row r="278" spans="1:3" x14ac:dyDescent="0.45">
      <c r="A278" t="s">
        <v>356</v>
      </c>
      <c r="B278" s="11">
        <v>51899</v>
      </c>
      <c r="C278" s="11">
        <v>51926</v>
      </c>
    </row>
    <row r="279" spans="1:3" x14ac:dyDescent="0.45">
      <c r="A279" t="s">
        <v>357</v>
      </c>
      <c r="B279" s="11">
        <v>51927</v>
      </c>
      <c r="C279" s="11">
        <v>51961</v>
      </c>
    </row>
    <row r="280" spans="1:3" x14ac:dyDescent="0.45">
      <c r="A280" t="s">
        <v>358</v>
      </c>
      <c r="B280" s="11">
        <v>51962</v>
      </c>
      <c r="C280" s="11">
        <v>51989</v>
      </c>
    </row>
    <row r="281" spans="1:3" x14ac:dyDescent="0.45">
      <c r="A281" t="s">
        <v>359</v>
      </c>
      <c r="B281" s="11">
        <v>51990</v>
      </c>
      <c r="C281" s="11">
        <v>52017</v>
      </c>
    </row>
    <row r="282" spans="1:3" x14ac:dyDescent="0.45">
      <c r="A282" t="s">
        <v>360</v>
      </c>
      <c r="B282" s="11">
        <v>52018</v>
      </c>
      <c r="C282" s="11">
        <v>52052</v>
      </c>
    </row>
    <row r="283" spans="1:3" x14ac:dyDescent="0.45">
      <c r="A283" t="s">
        <v>361</v>
      </c>
      <c r="B283" s="11">
        <v>52053</v>
      </c>
      <c r="C283" s="11">
        <v>52080</v>
      </c>
    </row>
    <row r="284" spans="1:3" x14ac:dyDescent="0.45">
      <c r="A284" t="s">
        <v>362</v>
      </c>
      <c r="B284" s="11">
        <v>52081</v>
      </c>
      <c r="C284" s="11">
        <v>52108</v>
      </c>
    </row>
    <row r="285" spans="1:3" x14ac:dyDescent="0.45">
      <c r="A285" t="s">
        <v>363</v>
      </c>
      <c r="B285" s="11">
        <v>52109</v>
      </c>
      <c r="C285" s="11">
        <v>52143</v>
      </c>
    </row>
    <row r="286" spans="1:3" x14ac:dyDescent="0.45">
      <c r="A286" t="s">
        <v>364</v>
      </c>
      <c r="B286" s="11">
        <v>52144</v>
      </c>
      <c r="C286" s="11">
        <v>52171</v>
      </c>
    </row>
    <row r="287" spans="1:3" x14ac:dyDescent="0.45">
      <c r="A287" t="s">
        <v>365</v>
      </c>
      <c r="B287" s="11">
        <v>52172</v>
      </c>
      <c r="C287" s="11">
        <v>52199</v>
      </c>
    </row>
    <row r="288" spans="1:3" x14ac:dyDescent="0.45">
      <c r="A288" t="s">
        <v>366</v>
      </c>
      <c r="B288" s="11">
        <v>52200</v>
      </c>
      <c r="C288" s="11">
        <v>52234</v>
      </c>
    </row>
    <row r="289" spans="1:3" x14ac:dyDescent="0.45">
      <c r="A289" t="s">
        <v>367</v>
      </c>
      <c r="B289" s="11">
        <v>52235</v>
      </c>
      <c r="C289" s="11">
        <v>52262</v>
      </c>
    </row>
    <row r="290" spans="1:3" x14ac:dyDescent="0.45">
      <c r="A290" t="s">
        <v>368</v>
      </c>
      <c r="B290" s="11">
        <v>52263</v>
      </c>
      <c r="C290" s="11">
        <v>52290</v>
      </c>
    </row>
    <row r="291" spans="1:3" x14ac:dyDescent="0.45">
      <c r="A291" t="s">
        <v>369</v>
      </c>
      <c r="B291" s="11">
        <v>52291</v>
      </c>
      <c r="C291" s="11">
        <v>52325</v>
      </c>
    </row>
    <row r="292" spans="1:3" x14ac:dyDescent="0.45">
      <c r="A292" t="s">
        <v>370</v>
      </c>
      <c r="B292" s="11">
        <v>52326</v>
      </c>
      <c r="C292" s="11">
        <v>52353</v>
      </c>
    </row>
    <row r="293" spans="1:3" x14ac:dyDescent="0.45">
      <c r="A293" t="s">
        <v>371</v>
      </c>
      <c r="B293" s="11">
        <v>52354</v>
      </c>
      <c r="C293" s="11">
        <v>52381</v>
      </c>
    </row>
    <row r="294" spans="1:3" x14ac:dyDescent="0.45">
      <c r="A294" t="s">
        <v>372</v>
      </c>
      <c r="B294" s="11">
        <v>52382</v>
      </c>
      <c r="C294" s="11">
        <v>52416</v>
      </c>
    </row>
    <row r="295" spans="1:3" x14ac:dyDescent="0.45">
      <c r="A295" t="s">
        <v>373</v>
      </c>
      <c r="B295" s="11">
        <v>52417</v>
      </c>
      <c r="C295" s="11">
        <v>52444</v>
      </c>
    </row>
    <row r="296" spans="1:3" x14ac:dyDescent="0.45">
      <c r="A296" t="s">
        <v>374</v>
      </c>
      <c r="B296" s="11">
        <v>52445</v>
      </c>
      <c r="C296" s="11">
        <v>52472</v>
      </c>
    </row>
    <row r="297" spans="1:3" x14ac:dyDescent="0.45">
      <c r="A297" t="s">
        <v>375</v>
      </c>
      <c r="B297" s="11">
        <v>52473</v>
      </c>
      <c r="C297" s="11">
        <v>52507</v>
      </c>
    </row>
    <row r="298" spans="1:3" x14ac:dyDescent="0.45">
      <c r="A298" t="s">
        <v>376</v>
      </c>
      <c r="B298" s="11">
        <v>52508</v>
      </c>
      <c r="C298" s="11">
        <v>52535</v>
      </c>
    </row>
    <row r="299" spans="1:3" x14ac:dyDescent="0.45">
      <c r="A299" t="s">
        <v>377</v>
      </c>
      <c r="B299" s="11">
        <v>52536</v>
      </c>
      <c r="C299" s="11">
        <v>52563</v>
      </c>
    </row>
    <row r="300" spans="1:3" x14ac:dyDescent="0.45">
      <c r="A300" t="s">
        <v>378</v>
      </c>
      <c r="B300" s="11">
        <v>52564</v>
      </c>
      <c r="C300" s="11">
        <v>52598</v>
      </c>
    </row>
    <row r="301" spans="1:3" x14ac:dyDescent="0.45">
      <c r="A301" t="s">
        <v>379</v>
      </c>
      <c r="B301" s="11">
        <v>52599</v>
      </c>
      <c r="C301" s="11">
        <v>52626</v>
      </c>
    </row>
    <row r="302" spans="1:3" x14ac:dyDescent="0.45">
      <c r="A302" t="s">
        <v>380</v>
      </c>
      <c r="B302" s="11">
        <v>52627</v>
      </c>
      <c r="C302" s="11">
        <v>52654</v>
      </c>
    </row>
    <row r="303" spans="1:3" x14ac:dyDescent="0.45">
      <c r="A303" t="s">
        <v>381</v>
      </c>
      <c r="B303" s="11">
        <v>52655</v>
      </c>
      <c r="C303" s="11">
        <v>52689</v>
      </c>
    </row>
    <row r="304" spans="1:3" x14ac:dyDescent="0.45">
      <c r="A304" t="s">
        <v>382</v>
      </c>
      <c r="B304" s="11">
        <v>52690</v>
      </c>
      <c r="C304" s="11">
        <v>52717</v>
      </c>
    </row>
    <row r="305" spans="1:3" x14ac:dyDescent="0.45">
      <c r="A305" t="s">
        <v>383</v>
      </c>
      <c r="B305" s="11">
        <v>52718</v>
      </c>
      <c r="C305" s="11">
        <v>52745</v>
      </c>
    </row>
    <row r="306" spans="1:3" x14ac:dyDescent="0.45">
      <c r="A306" t="s">
        <v>384</v>
      </c>
      <c r="B306" s="11">
        <v>52746</v>
      </c>
      <c r="C306" s="11">
        <v>52780</v>
      </c>
    </row>
    <row r="307" spans="1:3" x14ac:dyDescent="0.45">
      <c r="A307" t="s">
        <v>385</v>
      </c>
      <c r="B307" s="11">
        <v>52781</v>
      </c>
      <c r="C307" s="11">
        <v>52808</v>
      </c>
    </row>
    <row r="308" spans="1:3" x14ac:dyDescent="0.45">
      <c r="A308" t="s">
        <v>386</v>
      </c>
      <c r="B308" s="11">
        <v>52809</v>
      </c>
      <c r="C308" s="11">
        <v>52836</v>
      </c>
    </row>
    <row r="309" spans="1:3" x14ac:dyDescent="0.45">
      <c r="A309" t="s">
        <v>387</v>
      </c>
      <c r="B309" s="11">
        <v>52837</v>
      </c>
      <c r="C309" s="11">
        <v>52871</v>
      </c>
    </row>
    <row r="310" spans="1:3" x14ac:dyDescent="0.45">
      <c r="A310" t="s">
        <v>388</v>
      </c>
      <c r="B310" s="11">
        <v>52872</v>
      </c>
      <c r="C310" s="11">
        <v>52899</v>
      </c>
    </row>
    <row r="311" spans="1:3" x14ac:dyDescent="0.45">
      <c r="A311" t="s">
        <v>389</v>
      </c>
      <c r="B311" s="11">
        <v>52900</v>
      </c>
      <c r="C311" s="11">
        <v>52927</v>
      </c>
    </row>
    <row r="312" spans="1:3" x14ac:dyDescent="0.45">
      <c r="A312" t="s">
        <v>390</v>
      </c>
      <c r="B312" s="11">
        <v>52928</v>
      </c>
      <c r="C312" s="11">
        <v>52962</v>
      </c>
    </row>
    <row r="313" spans="1:3" x14ac:dyDescent="0.45">
      <c r="A313" t="s">
        <v>391</v>
      </c>
      <c r="B313" s="11">
        <v>52963</v>
      </c>
      <c r="C313" s="11">
        <v>52990</v>
      </c>
    </row>
    <row r="314" spans="1:3" x14ac:dyDescent="0.45">
      <c r="A314" t="s">
        <v>392</v>
      </c>
      <c r="B314" s="11">
        <v>52991</v>
      </c>
      <c r="C314" s="11">
        <v>53018</v>
      </c>
    </row>
    <row r="315" spans="1:3" x14ac:dyDescent="0.45">
      <c r="A315" t="s">
        <v>393</v>
      </c>
      <c r="B315" s="11">
        <v>53019</v>
      </c>
      <c r="C315" s="11">
        <v>53053</v>
      </c>
    </row>
    <row r="316" spans="1:3" x14ac:dyDescent="0.45">
      <c r="A316" t="s">
        <v>394</v>
      </c>
      <c r="B316" s="11">
        <v>53054</v>
      </c>
      <c r="C316" s="11">
        <v>53081</v>
      </c>
    </row>
    <row r="317" spans="1:3" x14ac:dyDescent="0.45">
      <c r="A317" t="s">
        <v>395</v>
      </c>
      <c r="B317" s="11">
        <v>53082</v>
      </c>
      <c r="C317" s="11">
        <v>53109</v>
      </c>
    </row>
    <row r="318" spans="1:3" x14ac:dyDescent="0.45">
      <c r="A318" t="s">
        <v>396</v>
      </c>
      <c r="B318" s="11">
        <v>53110</v>
      </c>
      <c r="C318" s="11">
        <v>53144</v>
      </c>
    </row>
    <row r="319" spans="1:3" x14ac:dyDescent="0.45">
      <c r="A319" t="s">
        <v>397</v>
      </c>
      <c r="B319" s="11">
        <v>53145</v>
      </c>
      <c r="C319" s="11">
        <v>53172</v>
      </c>
    </row>
    <row r="320" spans="1:3" x14ac:dyDescent="0.45">
      <c r="A320" t="s">
        <v>398</v>
      </c>
      <c r="B320" s="11">
        <v>53173</v>
      </c>
      <c r="C320" s="11">
        <v>53200</v>
      </c>
    </row>
    <row r="321" spans="1:3" x14ac:dyDescent="0.45">
      <c r="A321" t="s">
        <v>399</v>
      </c>
      <c r="B321" s="11">
        <v>53201</v>
      </c>
      <c r="C321" s="11">
        <v>53235</v>
      </c>
    </row>
    <row r="322" spans="1:3" x14ac:dyDescent="0.45">
      <c r="A322" t="s">
        <v>400</v>
      </c>
      <c r="B322" s="11">
        <v>53236</v>
      </c>
      <c r="C322" s="11">
        <v>53263</v>
      </c>
    </row>
    <row r="323" spans="1:3" x14ac:dyDescent="0.45">
      <c r="A323" t="s">
        <v>401</v>
      </c>
      <c r="B323" s="11">
        <v>53264</v>
      </c>
      <c r="C323" s="11">
        <v>53291</v>
      </c>
    </row>
    <row r="324" spans="1:3" x14ac:dyDescent="0.45">
      <c r="A324" t="s">
        <v>402</v>
      </c>
      <c r="B324" s="11">
        <v>53292</v>
      </c>
      <c r="C324" s="11">
        <v>53326</v>
      </c>
    </row>
    <row r="325" spans="1:3" x14ac:dyDescent="0.45">
      <c r="A325" t="s">
        <v>403</v>
      </c>
      <c r="B325" s="11">
        <v>53327</v>
      </c>
      <c r="C325" s="11">
        <v>53361</v>
      </c>
    </row>
    <row r="326" spans="1:3" x14ac:dyDescent="0.45">
      <c r="A326" t="s">
        <v>404</v>
      </c>
      <c r="B326" s="11">
        <v>53362</v>
      </c>
      <c r="C326" s="11">
        <v>53389</v>
      </c>
    </row>
    <row r="327" spans="1:3" x14ac:dyDescent="0.45">
      <c r="A327" t="s">
        <v>405</v>
      </c>
      <c r="B327" s="11">
        <v>53390</v>
      </c>
      <c r="C327" s="11">
        <v>53424</v>
      </c>
    </row>
    <row r="328" spans="1:3" x14ac:dyDescent="0.45">
      <c r="A328" t="s">
        <v>406</v>
      </c>
      <c r="B328" s="11">
        <v>53425</v>
      </c>
      <c r="C328" s="11">
        <v>53452</v>
      </c>
    </row>
    <row r="329" spans="1:3" x14ac:dyDescent="0.45">
      <c r="A329" t="s">
        <v>407</v>
      </c>
      <c r="B329" s="11">
        <v>53453</v>
      </c>
      <c r="C329" s="11">
        <v>53480</v>
      </c>
    </row>
    <row r="330" spans="1:3" x14ac:dyDescent="0.45">
      <c r="A330" t="s">
        <v>408</v>
      </c>
      <c r="B330" s="11">
        <v>53481</v>
      </c>
      <c r="C330" s="11">
        <v>53515</v>
      </c>
    </row>
    <row r="331" spans="1:3" x14ac:dyDescent="0.45">
      <c r="A331" t="s">
        <v>409</v>
      </c>
      <c r="B331" s="11">
        <v>53516</v>
      </c>
      <c r="C331" s="11">
        <v>53543</v>
      </c>
    </row>
    <row r="332" spans="1:3" x14ac:dyDescent="0.45">
      <c r="A332" t="s">
        <v>410</v>
      </c>
      <c r="B332" s="11">
        <v>53544</v>
      </c>
      <c r="C332" s="11">
        <v>53571</v>
      </c>
    </row>
    <row r="333" spans="1:3" x14ac:dyDescent="0.45">
      <c r="A333" t="s">
        <v>411</v>
      </c>
      <c r="B333" s="11">
        <v>53572</v>
      </c>
      <c r="C333" s="11">
        <v>53606</v>
      </c>
    </row>
    <row r="334" spans="1:3" x14ac:dyDescent="0.45">
      <c r="A334" t="s">
        <v>412</v>
      </c>
      <c r="B334" s="11">
        <v>53607</v>
      </c>
      <c r="C334" s="11">
        <v>53634</v>
      </c>
    </row>
    <row r="335" spans="1:3" x14ac:dyDescent="0.45">
      <c r="A335" t="s">
        <v>413</v>
      </c>
      <c r="B335" s="11">
        <v>53635</v>
      </c>
      <c r="C335" s="11">
        <v>53662</v>
      </c>
    </row>
    <row r="336" spans="1:3" x14ac:dyDescent="0.45">
      <c r="A336" t="s">
        <v>414</v>
      </c>
      <c r="B336" s="11">
        <v>53663</v>
      </c>
      <c r="C336" s="11">
        <v>53697</v>
      </c>
    </row>
    <row r="337" spans="1:3" x14ac:dyDescent="0.45">
      <c r="A337" t="s">
        <v>415</v>
      </c>
      <c r="B337" s="11">
        <v>53698</v>
      </c>
      <c r="C337" s="11">
        <v>53725</v>
      </c>
    </row>
    <row r="338" spans="1:3" x14ac:dyDescent="0.45">
      <c r="A338" t="s">
        <v>416</v>
      </c>
      <c r="B338" s="11">
        <v>53726</v>
      </c>
      <c r="C338" s="11">
        <v>53753</v>
      </c>
    </row>
    <row r="339" spans="1:3" x14ac:dyDescent="0.45">
      <c r="A339" t="s">
        <v>417</v>
      </c>
      <c r="B339" s="11">
        <v>53754</v>
      </c>
      <c r="C339" s="11">
        <v>53788</v>
      </c>
    </row>
    <row r="340" spans="1:3" x14ac:dyDescent="0.45">
      <c r="A340" t="s">
        <v>418</v>
      </c>
      <c r="B340" s="11">
        <v>53789</v>
      </c>
      <c r="C340" s="11">
        <v>53816</v>
      </c>
    </row>
    <row r="341" spans="1:3" x14ac:dyDescent="0.45">
      <c r="A341" t="s">
        <v>419</v>
      </c>
      <c r="B341" s="11">
        <v>53817</v>
      </c>
      <c r="C341" s="11">
        <v>53844</v>
      </c>
    </row>
    <row r="342" spans="1:3" x14ac:dyDescent="0.45">
      <c r="A342" t="s">
        <v>420</v>
      </c>
      <c r="B342" s="11">
        <v>53845</v>
      </c>
      <c r="C342" s="11">
        <v>53879</v>
      </c>
    </row>
    <row r="343" spans="1:3" x14ac:dyDescent="0.45">
      <c r="A343" t="s">
        <v>421</v>
      </c>
      <c r="B343" s="11">
        <v>53880</v>
      </c>
      <c r="C343" s="11">
        <v>53907</v>
      </c>
    </row>
    <row r="344" spans="1:3" x14ac:dyDescent="0.45">
      <c r="A344" t="s">
        <v>422</v>
      </c>
      <c r="B344" s="11">
        <v>53908</v>
      </c>
      <c r="C344" s="11">
        <v>53935</v>
      </c>
    </row>
    <row r="345" spans="1:3" x14ac:dyDescent="0.45">
      <c r="A345" t="s">
        <v>423</v>
      </c>
      <c r="B345" s="11">
        <v>53936</v>
      </c>
      <c r="C345" s="11">
        <v>53970</v>
      </c>
    </row>
    <row r="346" spans="1:3" x14ac:dyDescent="0.45">
      <c r="A346" t="s">
        <v>424</v>
      </c>
      <c r="B346" s="11">
        <v>53971</v>
      </c>
      <c r="C346" s="11">
        <v>53998</v>
      </c>
    </row>
    <row r="347" spans="1:3" x14ac:dyDescent="0.45">
      <c r="A347" t="s">
        <v>425</v>
      </c>
      <c r="B347" s="11">
        <v>53999</v>
      </c>
      <c r="C347" s="11">
        <v>54026</v>
      </c>
    </row>
    <row r="348" spans="1:3" x14ac:dyDescent="0.45">
      <c r="A348" t="s">
        <v>426</v>
      </c>
      <c r="B348" s="11">
        <v>54027</v>
      </c>
      <c r="C348" s="11">
        <v>54061</v>
      </c>
    </row>
    <row r="349" spans="1:3" x14ac:dyDescent="0.45">
      <c r="A349" t="s">
        <v>427</v>
      </c>
      <c r="B349" s="11">
        <v>54062</v>
      </c>
      <c r="C349" s="11">
        <v>54089</v>
      </c>
    </row>
    <row r="350" spans="1:3" x14ac:dyDescent="0.45">
      <c r="A350" t="s">
        <v>428</v>
      </c>
      <c r="B350" s="11">
        <v>54090</v>
      </c>
      <c r="C350" s="11">
        <v>54117</v>
      </c>
    </row>
    <row r="351" spans="1:3" x14ac:dyDescent="0.45">
      <c r="A351" t="s">
        <v>429</v>
      </c>
      <c r="B351" s="11">
        <v>54118</v>
      </c>
      <c r="C351" s="11">
        <v>54152</v>
      </c>
    </row>
    <row r="352" spans="1:3" x14ac:dyDescent="0.45">
      <c r="A352" t="s">
        <v>430</v>
      </c>
      <c r="B352" s="11">
        <v>54153</v>
      </c>
      <c r="C352" s="11">
        <v>54180</v>
      </c>
    </row>
    <row r="353" spans="1:3" x14ac:dyDescent="0.45">
      <c r="A353" t="s">
        <v>431</v>
      </c>
      <c r="B353" s="11">
        <v>54181</v>
      </c>
      <c r="C353" s="11">
        <v>54208</v>
      </c>
    </row>
    <row r="354" spans="1:3" x14ac:dyDescent="0.45">
      <c r="A354" t="s">
        <v>432</v>
      </c>
      <c r="B354" s="11">
        <v>54209</v>
      </c>
      <c r="C354" s="11">
        <v>54243</v>
      </c>
    </row>
    <row r="355" spans="1:3" x14ac:dyDescent="0.45">
      <c r="A355" t="s">
        <v>433</v>
      </c>
      <c r="B355" s="11">
        <v>54244</v>
      </c>
      <c r="C355" s="11">
        <v>54271</v>
      </c>
    </row>
    <row r="356" spans="1:3" x14ac:dyDescent="0.45">
      <c r="A356" t="s">
        <v>434</v>
      </c>
      <c r="B356" s="11">
        <v>54272</v>
      </c>
      <c r="C356" s="11">
        <v>54299</v>
      </c>
    </row>
    <row r="357" spans="1:3" x14ac:dyDescent="0.45">
      <c r="A357" t="s">
        <v>435</v>
      </c>
      <c r="B357" s="11">
        <v>54300</v>
      </c>
      <c r="C357" s="11">
        <v>54334</v>
      </c>
    </row>
    <row r="358" spans="1:3" x14ac:dyDescent="0.45">
      <c r="A358" t="s">
        <v>436</v>
      </c>
      <c r="B358" s="11">
        <v>54335</v>
      </c>
      <c r="C358" s="11">
        <v>54362</v>
      </c>
    </row>
    <row r="359" spans="1:3" x14ac:dyDescent="0.45">
      <c r="A359" t="s">
        <v>437</v>
      </c>
      <c r="B359" s="11">
        <v>54363</v>
      </c>
      <c r="C359" s="11">
        <v>54390</v>
      </c>
    </row>
    <row r="360" spans="1:3" x14ac:dyDescent="0.45">
      <c r="A360" t="s">
        <v>438</v>
      </c>
      <c r="B360" s="11">
        <v>54391</v>
      </c>
      <c r="C360" s="11">
        <v>54425</v>
      </c>
    </row>
    <row r="361" spans="1:3" x14ac:dyDescent="0.45">
      <c r="A361" t="s">
        <v>439</v>
      </c>
      <c r="B361" s="11">
        <v>54426</v>
      </c>
      <c r="C361" s="11">
        <v>54453</v>
      </c>
    </row>
  </sheetData>
  <mergeCells count="8">
    <mergeCell ref="I25:Q28"/>
    <mergeCell ref="H34:Q34"/>
    <mergeCell ref="I2:Q3"/>
    <mergeCell ref="I4:Q5"/>
    <mergeCell ref="I6:Q8"/>
    <mergeCell ref="I9:Q15"/>
    <mergeCell ref="I18:Q22"/>
    <mergeCell ref="I23:Q24"/>
  </mergeCells>
  <dataValidations count="1">
    <dataValidation type="list" allowBlank="1" showInputMessage="1" showErrorMessage="1" sqref="I31 I32" xr:uid="{D336EC1E-A770-4D6A-BFCC-3DE04B5BE62C}">
      <formula1>JE_Beg_End_Month</formula1>
    </dataValidation>
  </dataValidations>
  <hyperlinks>
    <hyperlink ref="H34:M34" r:id="rId1" display="Built with the XLEV8 Excel Add-in - find more at www.xlev8.co" xr:uid="{ABD27C33-24E9-4C3F-A304-00AC654F49E0}"/>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4F1-EFF7-4FE4-BA32-B91A9D83943D}">
  <sheetPr codeName="Sheet9"/>
  <dimension ref="A1:K8"/>
  <sheetViews>
    <sheetView zoomScale="90" zoomScaleNormal="90" workbookViewId="0">
      <pane ySplit="2" topLeftCell="A3" activePane="bottomLeft" state="frozen"/>
      <selection activeCell="S21" sqref="S21"/>
      <selection pane="bottomLeft" activeCell="S21" sqref="S21"/>
    </sheetView>
  </sheetViews>
  <sheetFormatPr defaultRowHeight="14.25" x14ac:dyDescent="0.45"/>
  <cols>
    <col min="1" max="3" width="15" customWidth="1"/>
    <col min="4" max="4" width="42.265625" customWidth="1"/>
    <col min="6" max="8" width="15" customWidth="1"/>
    <col min="9" max="9" width="42.265625" customWidth="1"/>
  </cols>
  <sheetData>
    <row r="1" spans="1:11" ht="14.65" thickBot="1" x14ac:dyDescent="0.5">
      <c r="A1" s="18" t="s">
        <v>479</v>
      </c>
      <c r="B1" s="19"/>
      <c r="C1" s="19"/>
      <c r="D1" s="20"/>
      <c r="F1" s="18" t="s">
        <v>480</v>
      </c>
      <c r="G1" s="19"/>
      <c r="H1" s="19"/>
      <c r="I1" s="20"/>
    </row>
    <row r="2" spans="1:11" x14ac:dyDescent="0.45">
      <c r="A2" s="1" t="s">
        <v>481</v>
      </c>
      <c r="B2" s="1" t="s">
        <v>482</v>
      </c>
      <c r="C2" s="1" t="s">
        <v>483</v>
      </c>
      <c r="D2" s="1" t="s">
        <v>484</v>
      </c>
      <c r="F2" s="1" t="s">
        <v>481</v>
      </c>
      <c r="G2" s="1" t="s">
        <v>482</v>
      </c>
      <c r="H2" s="1" t="s">
        <v>483</v>
      </c>
      <c r="I2" s="1" t="s">
        <v>484</v>
      </c>
    </row>
    <row r="3" spans="1:11" x14ac:dyDescent="0.45">
      <c r="A3" t="s">
        <v>496</v>
      </c>
      <c r="C3">
        <v>1505</v>
      </c>
      <c r="F3" t="s">
        <v>496</v>
      </c>
      <c r="G3" t="s">
        <v>498</v>
      </c>
      <c r="K3" t="s">
        <v>502</v>
      </c>
    </row>
    <row r="4" spans="1:11" x14ac:dyDescent="0.45">
      <c r="A4" t="s">
        <v>497</v>
      </c>
      <c r="B4" t="s">
        <v>499</v>
      </c>
      <c r="F4" t="s">
        <v>497</v>
      </c>
      <c r="G4" t="s">
        <v>499</v>
      </c>
      <c r="K4" t="s">
        <v>503</v>
      </c>
    </row>
    <row r="5" spans="1:11" x14ac:dyDescent="0.45">
      <c r="A5" t="s">
        <v>498</v>
      </c>
      <c r="B5" t="s">
        <v>505</v>
      </c>
      <c r="F5" t="s">
        <v>498</v>
      </c>
      <c r="G5" t="s">
        <v>505</v>
      </c>
      <c r="K5" t="s">
        <v>504</v>
      </c>
    </row>
    <row r="6" spans="1:11" x14ac:dyDescent="0.45">
      <c r="A6" t="s">
        <v>499</v>
      </c>
      <c r="B6" t="s">
        <v>507</v>
      </c>
      <c r="D6" s="22" t="s">
        <v>508</v>
      </c>
      <c r="F6" t="s">
        <v>499</v>
      </c>
      <c r="G6" t="s">
        <v>506</v>
      </c>
      <c r="I6" s="22"/>
      <c r="K6" t="s">
        <v>34</v>
      </c>
    </row>
    <row r="7" spans="1:11" x14ac:dyDescent="0.45">
      <c r="A7" t="s">
        <v>500</v>
      </c>
      <c r="B7" t="s">
        <v>509</v>
      </c>
      <c r="D7" s="22" t="s">
        <v>510</v>
      </c>
      <c r="F7" t="s">
        <v>500</v>
      </c>
      <c r="G7" t="s">
        <v>509</v>
      </c>
      <c r="K7" t="s">
        <v>21</v>
      </c>
    </row>
    <row r="8" spans="1:11" x14ac:dyDescent="0.45">
      <c r="A8" t="s">
        <v>501</v>
      </c>
      <c r="B8" t="s">
        <v>497</v>
      </c>
      <c r="F8" t="s">
        <v>501</v>
      </c>
      <c r="G8" t="s">
        <v>497</v>
      </c>
      <c r="K8" t="s">
        <v>22</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49D6-7ED0-4698-99C8-2B0B9CC787C4}">
  <sheetPr codeName="Sheet8"/>
  <dimension ref="A1:Z11"/>
  <sheetViews>
    <sheetView workbookViewId="0">
      <pane ySplit="1" topLeftCell="A2" activePane="bottomLeft" state="frozen"/>
      <selection activeCell="S21" sqref="S21"/>
      <selection pane="bottomLeft" activeCell="S21" sqref="S21"/>
    </sheetView>
  </sheetViews>
  <sheetFormatPr defaultRowHeight="14.25" x14ac:dyDescent="0.45"/>
  <cols>
    <col min="17" max="17" width="12.59765625" bestFit="1" customWidth="1"/>
    <col min="18" max="18" width="13.1328125" bestFit="1" customWidth="1"/>
  </cols>
  <sheetData>
    <row r="1" spans="1:26" x14ac:dyDescent="0.45">
      <c r="A1" s="8" t="s">
        <v>21</v>
      </c>
      <c r="B1" s="8" t="s">
        <v>22</v>
      </c>
      <c r="C1" s="8" t="s">
        <v>23</v>
      </c>
      <c r="D1" s="8" t="s">
        <v>24</v>
      </c>
      <c r="E1" s="8" t="s">
        <v>25</v>
      </c>
      <c r="F1" s="8" t="s">
        <v>26</v>
      </c>
      <c r="G1" s="8" t="s">
        <v>27</v>
      </c>
      <c r="H1" s="8" t="s">
        <v>28</v>
      </c>
      <c r="I1" s="9" t="s">
        <v>29</v>
      </c>
      <c r="J1" s="9" t="s">
        <v>30</v>
      </c>
      <c r="K1" s="9" t="s">
        <v>31</v>
      </c>
      <c r="L1" s="1" t="s">
        <v>32</v>
      </c>
      <c r="M1" s="8" t="s">
        <v>33</v>
      </c>
      <c r="N1" s="1" t="s">
        <v>34</v>
      </c>
      <c r="O1" s="1" t="s">
        <v>444</v>
      </c>
      <c r="P1" s="1" t="s">
        <v>445</v>
      </c>
      <c r="Q1" s="1" t="s">
        <v>446</v>
      </c>
      <c r="R1" s="1" t="s">
        <v>447</v>
      </c>
      <c r="S1" s="1" t="s">
        <v>448</v>
      </c>
      <c r="T1" s="1" t="s">
        <v>449</v>
      </c>
      <c r="U1" s="1" t="s">
        <v>450</v>
      </c>
      <c r="V1" s="1" t="s">
        <v>451</v>
      </c>
      <c r="W1" s="1" t="s">
        <v>452</v>
      </c>
      <c r="X1" s="1" t="s">
        <v>453</v>
      </c>
    </row>
    <row r="2" spans="1:26" x14ac:dyDescent="0.45">
      <c r="A2" t="s">
        <v>35</v>
      </c>
      <c r="B2" t="s">
        <v>36</v>
      </c>
      <c r="C2">
        <v>6505</v>
      </c>
      <c r="D2">
        <v>1000</v>
      </c>
      <c r="E2" t="s">
        <v>39</v>
      </c>
      <c r="F2" t="s">
        <v>40</v>
      </c>
      <c r="G2">
        <v>45258487</v>
      </c>
      <c r="H2" t="s">
        <v>42</v>
      </c>
      <c r="I2" s="11">
        <v>44954</v>
      </c>
      <c r="J2" s="11">
        <v>44941</v>
      </c>
      <c r="K2" s="11">
        <v>46036</v>
      </c>
      <c r="M2" t="s">
        <v>43</v>
      </c>
      <c r="N2">
        <v>1456878.37</v>
      </c>
      <c r="O2">
        <v>2</v>
      </c>
      <c r="P2">
        <v>12</v>
      </c>
      <c r="Q2" s="11">
        <v>45290</v>
      </c>
      <c r="R2">
        <v>46524.45</v>
      </c>
      <c r="S2">
        <v>1038159.8699999999</v>
      </c>
      <c r="T2">
        <v>991635.41999999993</v>
      </c>
      <c r="U2" t="s">
        <v>454</v>
      </c>
      <c r="W2" s="11">
        <v>45291</v>
      </c>
      <c r="X2" s="11">
        <v>45290</v>
      </c>
      <c r="Y2">
        <f>-R2</f>
        <v>-46524.45</v>
      </c>
      <c r="Z2" t="str">
        <f>"Amortization PE "&amp;TEXT(Q2,"YYYY-mm-dd")</f>
        <v>Amortization PE 2023-12-30</v>
      </c>
    </row>
    <row r="3" spans="1:26" x14ac:dyDescent="0.45">
      <c r="A3" t="s">
        <v>44</v>
      </c>
      <c r="B3" t="s">
        <v>45</v>
      </c>
      <c r="C3">
        <v>6505</v>
      </c>
      <c r="D3">
        <v>1000</v>
      </c>
      <c r="E3" t="s">
        <v>39</v>
      </c>
      <c r="F3" t="s">
        <v>46</v>
      </c>
      <c r="G3" t="s">
        <v>47</v>
      </c>
      <c r="H3" t="s">
        <v>42</v>
      </c>
      <c r="I3" s="11">
        <v>44618</v>
      </c>
      <c r="J3" s="11">
        <v>44593</v>
      </c>
      <c r="K3" s="11">
        <v>45688</v>
      </c>
      <c r="M3" t="s">
        <v>43</v>
      </c>
      <c r="N3">
        <v>98548.14</v>
      </c>
      <c r="O3">
        <v>3</v>
      </c>
      <c r="P3">
        <v>23</v>
      </c>
      <c r="Q3" s="11">
        <v>45290</v>
      </c>
      <c r="R3">
        <v>3147.2000000000003</v>
      </c>
      <c r="S3">
        <v>38935.360000000037</v>
      </c>
      <c r="T3">
        <v>35788.16000000004</v>
      </c>
      <c r="U3" t="s">
        <v>455</v>
      </c>
      <c r="W3" s="11">
        <v>45291</v>
      </c>
      <c r="X3" s="11">
        <v>45290</v>
      </c>
      <c r="Y3">
        <f t="shared" ref="Y3:Y11" si="0">-R3</f>
        <v>-3147.2000000000003</v>
      </c>
      <c r="Z3" t="str">
        <f t="shared" ref="Z3:Z11" si="1">"Amortization PE "&amp;TEXT(Q3,"YYYY-mm-dd")</f>
        <v>Amortization PE 2023-12-30</v>
      </c>
    </row>
    <row r="4" spans="1:26" x14ac:dyDescent="0.45">
      <c r="A4" t="s">
        <v>48</v>
      </c>
      <c r="B4" t="s">
        <v>49</v>
      </c>
      <c r="C4">
        <v>6505</v>
      </c>
      <c r="D4">
        <v>1000</v>
      </c>
      <c r="E4" t="s">
        <v>39</v>
      </c>
      <c r="F4" t="s">
        <v>50</v>
      </c>
      <c r="G4" t="s">
        <v>51</v>
      </c>
      <c r="H4" t="s">
        <v>42</v>
      </c>
      <c r="I4" s="11">
        <v>44744</v>
      </c>
      <c r="J4" s="11">
        <v>44743</v>
      </c>
      <c r="K4" s="11">
        <v>45473</v>
      </c>
      <c r="M4" t="s">
        <v>43</v>
      </c>
      <c r="N4">
        <v>239202.96</v>
      </c>
      <c r="O4">
        <v>4</v>
      </c>
      <c r="P4">
        <v>19</v>
      </c>
      <c r="Q4" s="11">
        <v>45290</v>
      </c>
      <c r="R4">
        <v>11453.050000000001</v>
      </c>
      <c r="S4">
        <v>71336.139999999985</v>
      </c>
      <c r="T4">
        <v>59883.089999999982</v>
      </c>
      <c r="U4" t="s">
        <v>456</v>
      </c>
      <c r="W4" s="11">
        <v>45291</v>
      </c>
      <c r="X4" s="11">
        <v>45290</v>
      </c>
      <c r="Y4">
        <f t="shared" si="0"/>
        <v>-11453.050000000001</v>
      </c>
      <c r="Z4" t="str">
        <f t="shared" si="1"/>
        <v>Amortization PE 2023-12-30</v>
      </c>
    </row>
    <row r="5" spans="1:26" x14ac:dyDescent="0.45">
      <c r="A5" t="s">
        <v>52</v>
      </c>
      <c r="B5" t="s">
        <v>53</v>
      </c>
      <c r="C5">
        <v>6505</v>
      </c>
      <c r="D5">
        <v>1000</v>
      </c>
      <c r="E5" t="s">
        <v>39</v>
      </c>
      <c r="F5" t="s">
        <v>54</v>
      </c>
      <c r="G5">
        <v>14774789</v>
      </c>
      <c r="H5" t="s">
        <v>42</v>
      </c>
      <c r="I5" s="11">
        <v>44709</v>
      </c>
      <c r="J5" s="11">
        <v>44682</v>
      </c>
      <c r="K5" s="11">
        <v>45777</v>
      </c>
      <c r="M5" t="s">
        <v>43</v>
      </c>
      <c r="N5">
        <v>185399.05</v>
      </c>
      <c r="O5">
        <v>5</v>
      </c>
      <c r="P5">
        <v>20</v>
      </c>
      <c r="Q5" s="11">
        <v>45290</v>
      </c>
      <c r="R5">
        <v>5920.5999999999995</v>
      </c>
      <c r="S5">
        <v>88301.519999999902</v>
      </c>
      <c r="T5">
        <v>82380.919999999896</v>
      </c>
      <c r="U5" t="s">
        <v>457</v>
      </c>
      <c r="W5" s="11">
        <v>45291</v>
      </c>
      <c r="X5" s="11">
        <v>45290</v>
      </c>
      <c r="Y5">
        <f t="shared" si="0"/>
        <v>-5920.5999999999995</v>
      </c>
      <c r="Z5" t="str">
        <f t="shared" si="1"/>
        <v>Amortization PE 2023-12-30</v>
      </c>
    </row>
    <row r="6" spans="1:26" x14ac:dyDescent="0.45">
      <c r="A6" t="s">
        <v>56</v>
      </c>
      <c r="B6" t="s">
        <v>57</v>
      </c>
      <c r="C6">
        <v>6505</v>
      </c>
      <c r="D6">
        <v>1000</v>
      </c>
      <c r="E6" t="s">
        <v>39</v>
      </c>
      <c r="F6" t="s">
        <v>58</v>
      </c>
      <c r="G6">
        <v>13158785</v>
      </c>
      <c r="H6" t="s">
        <v>42</v>
      </c>
      <c r="I6" s="11">
        <v>44254</v>
      </c>
      <c r="J6" s="11">
        <v>44227</v>
      </c>
      <c r="K6" s="11">
        <v>45657</v>
      </c>
      <c r="M6" t="s">
        <v>43</v>
      </c>
      <c r="N6">
        <v>131874.88</v>
      </c>
      <c r="O6">
        <v>6</v>
      </c>
      <c r="P6">
        <v>35</v>
      </c>
      <c r="Q6" s="11">
        <v>45290</v>
      </c>
      <c r="R6">
        <v>3225.6</v>
      </c>
      <c r="S6">
        <v>37048.32</v>
      </c>
      <c r="T6">
        <v>33822.720000000001</v>
      </c>
      <c r="U6" t="s">
        <v>458</v>
      </c>
      <c r="W6" s="11">
        <v>45291</v>
      </c>
      <c r="X6" s="11">
        <v>45290</v>
      </c>
      <c r="Y6">
        <f t="shared" si="0"/>
        <v>-3225.6</v>
      </c>
      <c r="Z6" t="str">
        <f t="shared" si="1"/>
        <v>Amortization PE 2023-12-30</v>
      </c>
    </row>
    <row r="7" spans="1:26" x14ac:dyDescent="0.45">
      <c r="A7" t="s">
        <v>60</v>
      </c>
      <c r="B7" t="s">
        <v>61</v>
      </c>
      <c r="C7">
        <v>6505</v>
      </c>
      <c r="D7">
        <v>1000</v>
      </c>
      <c r="E7" t="s">
        <v>39</v>
      </c>
      <c r="F7" t="s">
        <v>62</v>
      </c>
      <c r="G7" t="s">
        <v>63</v>
      </c>
      <c r="H7" t="s">
        <v>42</v>
      </c>
      <c r="I7" s="11">
        <v>44562</v>
      </c>
      <c r="J7" s="11">
        <v>44540</v>
      </c>
      <c r="K7" s="11">
        <v>45657</v>
      </c>
      <c r="M7" t="s">
        <v>43</v>
      </c>
      <c r="N7">
        <v>283958.68</v>
      </c>
      <c r="O7">
        <v>7</v>
      </c>
      <c r="P7">
        <v>25</v>
      </c>
      <c r="Q7" s="11">
        <v>45290</v>
      </c>
      <c r="R7">
        <v>8889.65</v>
      </c>
      <c r="S7">
        <v>102103.98000000007</v>
      </c>
      <c r="T7">
        <v>93214.330000000075</v>
      </c>
      <c r="U7" t="s">
        <v>459</v>
      </c>
      <c r="W7" s="11">
        <v>45291</v>
      </c>
      <c r="X7" s="11">
        <v>45290</v>
      </c>
      <c r="Y7">
        <f t="shared" si="0"/>
        <v>-8889.65</v>
      </c>
      <c r="Z7" t="str">
        <f t="shared" si="1"/>
        <v>Amortization PE 2023-12-30</v>
      </c>
    </row>
    <row r="8" spans="1:26" x14ac:dyDescent="0.45">
      <c r="A8" t="s">
        <v>64</v>
      </c>
      <c r="B8" t="s">
        <v>65</v>
      </c>
      <c r="C8">
        <v>6505</v>
      </c>
      <c r="D8">
        <v>1000</v>
      </c>
      <c r="E8" t="s">
        <v>39</v>
      </c>
      <c r="F8" t="s">
        <v>66</v>
      </c>
      <c r="G8">
        <v>11422358</v>
      </c>
      <c r="H8" t="s">
        <v>42</v>
      </c>
      <c r="I8" s="11">
        <v>45017</v>
      </c>
      <c r="J8" s="11">
        <v>45017</v>
      </c>
      <c r="K8" s="11">
        <v>46112</v>
      </c>
      <c r="M8" t="s">
        <v>43</v>
      </c>
      <c r="N8">
        <v>161562.41</v>
      </c>
      <c r="O8">
        <v>8</v>
      </c>
      <c r="P8">
        <v>10</v>
      </c>
      <c r="Q8" s="11">
        <v>45290</v>
      </c>
      <c r="R8">
        <v>5159.3499999999995</v>
      </c>
      <c r="S8">
        <v>126330.36999999997</v>
      </c>
      <c r="T8">
        <v>121171.01999999996</v>
      </c>
      <c r="U8" t="s">
        <v>460</v>
      </c>
      <c r="W8" s="11">
        <v>45291</v>
      </c>
      <c r="X8" s="11">
        <v>45290</v>
      </c>
      <c r="Y8">
        <f t="shared" si="0"/>
        <v>-5159.3499999999995</v>
      </c>
      <c r="Z8" t="str">
        <f t="shared" si="1"/>
        <v>Amortization PE 2023-12-30</v>
      </c>
    </row>
    <row r="9" spans="1:26" x14ac:dyDescent="0.45">
      <c r="A9" t="s">
        <v>68</v>
      </c>
      <c r="B9" t="s">
        <v>69</v>
      </c>
      <c r="C9">
        <v>6505</v>
      </c>
      <c r="D9">
        <v>1000</v>
      </c>
      <c r="E9" t="s">
        <v>39</v>
      </c>
      <c r="F9" t="s">
        <v>70</v>
      </c>
      <c r="G9">
        <v>78964123</v>
      </c>
      <c r="H9" t="s">
        <v>42</v>
      </c>
      <c r="I9" s="11">
        <v>44800</v>
      </c>
      <c r="J9" s="11">
        <v>44774</v>
      </c>
      <c r="K9" s="11">
        <v>45869</v>
      </c>
      <c r="M9" t="s">
        <v>43</v>
      </c>
      <c r="N9">
        <v>147514.32</v>
      </c>
      <c r="O9">
        <v>9</v>
      </c>
      <c r="P9">
        <v>17</v>
      </c>
      <c r="Q9" s="11">
        <v>45290</v>
      </c>
      <c r="R9">
        <v>4710.6500000000005</v>
      </c>
      <c r="S9">
        <v>82638.260000000038</v>
      </c>
      <c r="T9">
        <v>77927.610000000044</v>
      </c>
      <c r="U9" t="s">
        <v>461</v>
      </c>
      <c r="W9" s="11">
        <v>45291</v>
      </c>
      <c r="X9" s="11">
        <v>45290</v>
      </c>
      <c r="Y9">
        <f t="shared" si="0"/>
        <v>-4710.6500000000005</v>
      </c>
      <c r="Z9" t="str">
        <f t="shared" si="1"/>
        <v>Amortization PE 2023-12-30</v>
      </c>
    </row>
    <row r="10" spans="1:26" x14ac:dyDescent="0.45">
      <c r="A10" t="s">
        <v>72</v>
      </c>
      <c r="B10" t="s">
        <v>73</v>
      </c>
      <c r="C10">
        <v>6505</v>
      </c>
      <c r="D10">
        <v>1000</v>
      </c>
      <c r="E10" t="s">
        <v>39</v>
      </c>
      <c r="F10" t="s">
        <v>74</v>
      </c>
      <c r="G10">
        <v>15975685</v>
      </c>
      <c r="H10" t="s">
        <v>42</v>
      </c>
      <c r="I10" s="11">
        <v>44470</v>
      </c>
      <c r="J10" s="11">
        <v>44470</v>
      </c>
      <c r="K10" s="11">
        <v>45565</v>
      </c>
      <c r="M10" t="s">
        <v>43</v>
      </c>
      <c r="N10">
        <v>98471.38</v>
      </c>
      <c r="O10">
        <v>10</v>
      </c>
      <c r="P10">
        <v>28</v>
      </c>
      <c r="Q10" s="11">
        <v>45290</v>
      </c>
      <c r="R10">
        <v>3144.75</v>
      </c>
      <c r="S10">
        <v>27853.499999999964</v>
      </c>
      <c r="T10">
        <v>24708.749999999964</v>
      </c>
      <c r="U10" t="s">
        <v>462</v>
      </c>
      <c r="W10" s="11">
        <v>45291</v>
      </c>
      <c r="X10" s="11">
        <v>45290</v>
      </c>
      <c r="Y10">
        <f t="shared" si="0"/>
        <v>-3144.75</v>
      </c>
      <c r="Z10" t="str">
        <f t="shared" si="1"/>
        <v>Amortization PE 2023-12-30</v>
      </c>
    </row>
    <row r="11" spans="1:26" x14ac:dyDescent="0.45">
      <c r="A11" t="s">
        <v>76</v>
      </c>
      <c r="B11" t="s">
        <v>77</v>
      </c>
      <c r="C11">
        <v>6505</v>
      </c>
      <c r="D11">
        <v>1000</v>
      </c>
      <c r="E11" t="s">
        <v>39</v>
      </c>
      <c r="F11" t="s">
        <v>78</v>
      </c>
      <c r="G11">
        <v>15156584</v>
      </c>
      <c r="H11" t="s">
        <v>42</v>
      </c>
      <c r="I11" s="11">
        <v>44744</v>
      </c>
      <c r="J11" s="11">
        <v>44724</v>
      </c>
      <c r="K11" s="11">
        <v>45819</v>
      </c>
      <c r="M11" t="s">
        <v>43</v>
      </c>
      <c r="N11">
        <v>141436.82999999999</v>
      </c>
      <c r="O11">
        <v>11</v>
      </c>
      <c r="P11">
        <v>19</v>
      </c>
      <c r="Q11" s="11">
        <v>45290</v>
      </c>
      <c r="R11">
        <v>4516.75</v>
      </c>
      <c r="S11">
        <v>72784.20000000007</v>
      </c>
      <c r="T11">
        <v>68267.45000000007</v>
      </c>
      <c r="U11" t="s">
        <v>463</v>
      </c>
      <c r="W11" s="11">
        <v>45291</v>
      </c>
      <c r="X11" s="11">
        <v>45290</v>
      </c>
      <c r="Y11">
        <f t="shared" si="0"/>
        <v>-4516.75</v>
      </c>
      <c r="Z11" t="str">
        <f t="shared" si="1"/>
        <v>Amortization PE 2023-12-30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F4F3-B0BC-4785-A7AF-F97E409A074E}">
  <sheetPr codeName="Sheet7"/>
  <dimension ref="A1:Q21"/>
  <sheetViews>
    <sheetView workbookViewId="0">
      <pane ySplit="1" topLeftCell="A2" activePane="bottomLeft" state="frozen"/>
      <selection activeCell="S21" sqref="S21"/>
      <selection pane="bottomLeft" activeCell="S21" sqref="S21"/>
    </sheetView>
  </sheetViews>
  <sheetFormatPr defaultRowHeight="14.25" x14ac:dyDescent="0.45"/>
  <cols>
    <col min="3" max="3" width="11.53125" bestFit="1" customWidth="1"/>
    <col min="16" max="16" width="10.86328125" bestFit="1" customWidth="1"/>
  </cols>
  <sheetData>
    <row r="1" spans="1:17" x14ac:dyDescent="0.45">
      <c r="A1" s="1" t="s">
        <v>502</v>
      </c>
      <c r="B1" s="1" t="s">
        <v>503</v>
      </c>
      <c r="C1" s="1" t="s">
        <v>504</v>
      </c>
      <c r="D1" s="1" t="s">
        <v>34</v>
      </c>
      <c r="E1" s="1" t="s">
        <v>21</v>
      </c>
      <c r="F1" s="1" t="s">
        <v>22</v>
      </c>
      <c r="P1" s="1" t="s">
        <v>517</v>
      </c>
    </row>
    <row r="2" spans="1:17" x14ac:dyDescent="0.45">
      <c r="A2">
        <v>1505</v>
      </c>
      <c r="B2">
        <v>1000</v>
      </c>
      <c r="C2">
        <v>45290</v>
      </c>
      <c r="D2">
        <v>-46524.45</v>
      </c>
      <c r="E2" t="s">
        <v>511</v>
      </c>
      <c r="F2" t="s">
        <v>36</v>
      </c>
      <c r="P2" s="1" t="s">
        <v>512</v>
      </c>
      <c r="Q2" s="1" t="s">
        <v>513</v>
      </c>
    </row>
    <row r="3" spans="1:17" x14ac:dyDescent="0.45">
      <c r="A3">
        <v>1505</v>
      </c>
      <c r="B3">
        <v>1000</v>
      </c>
      <c r="C3">
        <v>45290</v>
      </c>
      <c r="D3">
        <v>-3147.2000000000003</v>
      </c>
      <c r="E3" t="s">
        <v>511</v>
      </c>
      <c r="F3" t="s">
        <v>45</v>
      </c>
      <c r="O3" t="s">
        <v>514</v>
      </c>
      <c r="P3" s="23">
        <f>SUMIF($D$2:$D$21,"&gt;"&amp;0,$D$2:$D$21)</f>
        <v>96692.05</v>
      </c>
      <c r="Q3">
        <f>COUNTIF($D$2:$D$21,"&gt;"&amp;0)</f>
        <v>10</v>
      </c>
    </row>
    <row r="4" spans="1:17" x14ac:dyDescent="0.45">
      <c r="A4">
        <v>1505</v>
      </c>
      <c r="B4">
        <v>1000</v>
      </c>
      <c r="C4">
        <v>45290</v>
      </c>
      <c r="D4">
        <v>-11453.050000000001</v>
      </c>
      <c r="E4" t="s">
        <v>511</v>
      </c>
      <c r="F4" t="s">
        <v>49</v>
      </c>
      <c r="O4" t="s">
        <v>515</v>
      </c>
      <c r="P4" s="24">
        <f>SUMIF($D$2:$D$21,"&lt;"&amp;0,$D$2:$D$21)</f>
        <v>-96692.05</v>
      </c>
      <c r="Q4" s="25">
        <f>COUNTIF($D$2:$D$21,"&lt;"&amp;0)</f>
        <v>10</v>
      </c>
    </row>
    <row r="5" spans="1:17" x14ac:dyDescent="0.45">
      <c r="A5">
        <v>1505</v>
      </c>
      <c r="B5">
        <v>1000</v>
      </c>
      <c r="C5">
        <v>45290</v>
      </c>
      <c r="D5">
        <v>-5920.5999999999995</v>
      </c>
      <c r="E5" t="s">
        <v>511</v>
      </c>
      <c r="F5" t="s">
        <v>53</v>
      </c>
      <c r="O5" t="s">
        <v>472</v>
      </c>
      <c r="P5" s="23">
        <f>SUM($P$3,$P$4)</f>
        <v>0</v>
      </c>
      <c r="Q5">
        <f>SUM($Q$3,$Q$4)</f>
        <v>20</v>
      </c>
    </row>
    <row r="6" spans="1:17" x14ac:dyDescent="0.45">
      <c r="A6">
        <v>1505</v>
      </c>
      <c r="B6">
        <v>1000</v>
      </c>
      <c r="C6">
        <v>45290</v>
      </c>
      <c r="D6">
        <v>-3225.6</v>
      </c>
      <c r="E6" t="s">
        <v>511</v>
      </c>
      <c r="F6" t="s">
        <v>57</v>
      </c>
      <c r="O6" t="s">
        <v>516</v>
      </c>
      <c r="P6" s="23">
        <f>$P$3*2</f>
        <v>193384.1</v>
      </c>
      <c r="Q6">
        <f>$Q$5*2</f>
        <v>40</v>
      </c>
    </row>
    <row r="7" spans="1:17" x14ac:dyDescent="0.45">
      <c r="A7">
        <v>1505</v>
      </c>
      <c r="B7">
        <v>1000</v>
      </c>
      <c r="C7">
        <v>45290</v>
      </c>
      <c r="D7">
        <v>-8889.65</v>
      </c>
      <c r="E7" t="s">
        <v>511</v>
      </c>
      <c r="F7" t="s">
        <v>61</v>
      </c>
    </row>
    <row r="8" spans="1:17" x14ac:dyDescent="0.45">
      <c r="A8">
        <v>1505</v>
      </c>
      <c r="B8">
        <v>1000</v>
      </c>
      <c r="C8">
        <v>45290</v>
      </c>
      <c r="D8">
        <v>-5159.3499999999995</v>
      </c>
      <c r="E8" t="s">
        <v>511</v>
      </c>
      <c r="F8" t="s">
        <v>65</v>
      </c>
    </row>
    <row r="9" spans="1:17" x14ac:dyDescent="0.45">
      <c r="A9">
        <v>1505</v>
      </c>
      <c r="B9">
        <v>1000</v>
      </c>
      <c r="C9">
        <v>45290</v>
      </c>
      <c r="D9">
        <v>-4710.6500000000005</v>
      </c>
      <c r="E9" t="s">
        <v>511</v>
      </c>
      <c r="F9" t="s">
        <v>69</v>
      </c>
    </row>
    <row r="10" spans="1:17" x14ac:dyDescent="0.45">
      <c r="A10">
        <v>1505</v>
      </c>
      <c r="B10">
        <v>1000</v>
      </c>
      <c r="C10">
        <v>45290</v>
      </c>
      <c r="D10">
        <v>-3144.75</v>
      </c>
      <c r="E10" t="s">
        <v>511</v>
      </c>
      <c r="F10" t="s">
        <v>73</v>
      </c>
    </row>
    <row r="11" spans="1:17" x14ac:dyDescent="0.45">
      <c r="A11">
        <v>1505</v>
      </c>
      <c r="B11">
        <v>1000</v>
      </c>
      <c r="C11">
        <v>45290</v>
      </c>
      <c r="D11">
        <v>-4516.75</v>
      </c>
      <c r="E11" t="s">
        <v>511</v>
      </c>
      <c r="F11" t="s">
        <v>77</v>
      </c>
    </row>
    <row r="12" spans="1:17" x14ac:dyDescent="0.45">
      <c r="A12">
        <v>6505</v>
      </c>
      <c r="B12">
        <v>1000</v>
      </c>
      <c r="C12">
        <v>45290</v>
      </c>
      <c r="D12">
        <v>46524.45</v>
      </c>
      <c r="E12" t="s">
        <v>511</v>
      </c>
      <c r="F12" t="s">
        <v>36</v>
      </c>
    </row>
    <row r="13" spans="1:17" x14ac:dyDescent="0.45">
      <c r="A13">
        <v>6505</v>
      </c>
      <c r="B13">
        <v>1000</v>
      </c>
      <c r="C13">
        <v>45290</v>
      </c>
      <c r="D13">
        <v>3147.2000000000003</v>
      </c>
      <c r="E13" t="s">
        <v>511</v>
      </c>
      <c r="F13" t="s">
        <v>45</v>
      </c>
    </row>
    <row r="14" spans="1:17" x14ac:dyDescent="0.45">
      <c r="A14">
        <v>6505</v>
      </c>
      <c r="B14">
        <v>1000</v>
      </c>
      <c r="C14">
        <v>45290</v>
      </c>
      <c r="D14">
        <v>11453.050000000001</v>
      </c>
      <c r="E14" t="s">
        <v>511</v>
      </c>
      <c r="F14" t="s">
        <v>49</v>
      </c>
    </row>
    <row r="15" spans="1:17" x14ac:dyDescent="0.45">
      <c r="A15">
        <v>6505</v>
      </c>
      <c r="B15">
        <v>1000</v>
      </c>
      <c r="C15">
        <v>45290</v>
      </c>
      <c r="D15">
        <v>5920.5999999999995</v>
      </c>
      <c r="E15" t="s">
        <v>511</v>
      </c>
      <c r="F15" t="s">
        <v>53</v>
      </c>
    </row>
    <row r="16" spans="1:17" x14ac:dyDescent="0.45">
      <c r="A16">
        <v>6505</v>
      </c>
      <c r="B16">
        <v>1000</v>
      </c>
      <c r="C16">
        <v>45290</v>
      </c>
      <c r="D16">
        <v>3225.6</v>
      </c>
      <c r="E16" t="s">
        <v>511</v>
      </c>
      <c r="F16" t="s">
        <v>57</v>
      </c>
    </row>
    <row r="17" spans="1:6" x14ac:dyDescent="0.45">
      <c r="A17">
        <v>6505</v>
      </c>
      <c r="B17">
        <v>1000</v>
      </c>
      <c r="C17">
        <v>45290</v>
      </c>
      <c r="D17">
        <v>8889.65</v>
      </c>
      <c r="E17" t="s">
        <v>511</v>
      </c>
      <c r="F17" t="s">
        <v>61</v>
      </c>
    </row>
    <row r="18" spans="1:6" x14ac:dyDescent="0.45">
      <c r="A18">
        <v>6505</v>
      </c>
      <c r="B18">
        <v>1000</v>
      </c>
      <c r="C18">
        <v>45290</v>
      </c>
      <c r="D18">
        <v>5159.3499999999995</v>
      </c>
      <c r="E18" t="s">
        <v>511</v>
      </c>
      <c r="F18" t="s">
        <v>65</v>
      </c>
    </row>
    <row r="19" spans="1:6" x14ac:dyDescent="0.45">
      <c r="A19">
        <v>6505</v>
      </c>
      <c r="B19">
        <v>1000</v>
      </c>
      <c r="C19">
        <v>45290</v>
      </c>
      <c r="D19">
        <v>4710.6500000000005</v>
      </c>
      <c r="E19" t="s">
        <v>511</v>
      </c>
      <c r="F19" t="s">
        <v>69</v>
      </c>
    </row>
    <row r="20" spans="1:6" x14ac:dyDescent="0.45">
      <c r="A20">
        <v>6505</v>
      </c>
      <c r="B20">
        <v>1000</v>
      </c>
      <c r="C20">
        <v>45290</v>
      </c>
      <c r="D20">
        <v>3144.75</v>
      </c>
      <c r="E20" t="s">
        <v>511</v>
      </c>
      <c r="F20" t="s">
        <v>73</v>
      </c>
    </row>
    <row r="21" spans="1:6" x14ac:dyDescent="0.45">
      <c r="A21">
        <v>6505</v>
      </c>
      <c r="B21">
        <v>1000</v>
      </c>
      <c r="C21">
        <v>45290</v>
      </c>
      <c r="D21">
        <v>4516.75</v>
      </c>
      <c r="E21" t="s">
        <v>511</v>
      </c>
      <c r="F21" t="s">
        <v>77</v>
      </c>
    </row>
  </sheetData>
  <conditionalFormatting sqref="P5">
    <cfRule type="expression" dxfId="1" priority="1">
      <formula>ROUND(P5,2)&lt;&gt;0</formula>
    </cfRule>
    <cfRule type="expression" dxfId="0" priority="2">
      <formula>ROUND(P5,2)=0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PPA Period End Dates</vt:lpstr>
      <vt:lpstr>PPA Transaction List</vt:lpstr>
      <vt:lpstr>PPA Rec</vt:lpstr>
      <vt:lpstr>Amortization Lines</vt:lpstr>
      <vt:lpstr>All PPA Transactions</vt:lpstr>
      <vt:lpstr>All Amortization Lines</vt:lpstr>
      <vt:lpstr>JE Period End Dates</vt:lpstr>
      <vt:lpstr>JE Mapping</vt:lpstr>
      <vt:lpstr>JE Data Source</vt:lpstr>
      <vt:lpstr>JE 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2023-03-28T19:54:44Z</dcterms:created>
  <dcterms:modified xsi:type="dcterms:W3CDTF">2023-04-07T05:48:34Z</dcterms:modified>
</cp:coreProperties>
</file>